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1\ACCESO A LA INFORMACION PUBLICA\DICIEMBRE 2020\"/>
    </mc:Choice>
  </mc:AlternateContent>
  <xr:revisionPtr revIDLastSave="0" documentId="8_{16067606-4003-4FA1-89E1-AE4C76958C49}" xr6:coauthVersionLast="36" xr6:coauthVersionMax="36" xr10:uidLastSave="{00000000-0000-0000-0000-000000000000}"/>
  <bookViews>
    <workbookView xWindow="0" yWindow="0" windowWidth="28800" windowHeight="12225" xr2:uid="{20272DD9-A6BE-4005-A965-2828C52C6E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N137" i="1"/>
  <c r="J137" i="1"/>
  <c r="D151" i="1" s="1"/>
  <c r="I137" i="1"/>
  <c r="D150" i="1" s="1"/>
  <c r="H137" i="1"/>
  <c r="D149" i="1" s="1"/>
  <c r="G137" i="1"/>
  <c r="E137" i="1"/>
  <c r="A137" i="1"/>
  <c r="M136" i="1"/>
  <c r="O136" i="1" s="1"/>
  <c r="O135" i="1"/>
  <c r="M135" i="1"/>
  <c r="M134" i="1"/>
  <c r="O134" i="1" s="1"/>
  <c r="M133" i="1"/>
  <c r="O133" i="1" s="1"/>
  <c r="M132" i="1"/>
  <c r="O132" i="1" s="1"/>
  <c r="O131" i="1"/>
  <c r="M131" i="1"/>
  <c r="M130" i="1"/>
  <c r="O130" i="1" s="1"/>
  <c r="M129" i="1"/>
  <c r="O129" i="1" s="1"/>
  <c r="M128" i="1"/>
  <c r="O128" i="1" s="1"/>
  <c r="O127" i="1"/>
  <c r="M127" i="1"/>
  <c r="L127" i="1"/>
  <c r="L126" i="1"/>
  <c r="M126" i="1" s="1"/>
  <c r="O126" i="1" s="1"/>
  <c r="K126" i="1"/>
  <c r="K137" i="1" s="1"/>
  <c r="D152" i="1" s="1"/>
  <c r="M125" i="1"/>
  <c r="O125" i="1" s="1"/>
  <c r="O124" i="1"/>
  <c r="M124" i="1"/>
  <c r="M123" i="1"/>
  <c r="O123" i="1" s="1"/>
  <c r="O122" i="1"/>
  <c r="M122" i="1"/>
  <c r="M121" i="1"/>
  <c r="O121" i="1" s="1"/>
  <c r="O120" i="1"/>
  <c r="M120" i="1"/>
  <c r="M119" i="1"/>
  <c r="O119" i="1" s="1"/>
  <c r="O118" i="1"/>
  <c r="M118" i="1"/>
  <c r="M117" i="1"/>
  <c r="O117" i="1" s="1"/>
  <c r="O116" i="1"/>
  <c r="M116" i="1"/>
  <c r="M115" i="1"/>
  <c r="O115" i="1" s="1"/>
  <c r="O114" i="1"/>
  <c r="M114" i="1"/>
  <c r="M113" i="1"/>
  <c r="O113" i="1" s="1"/>
  <c r="O112" i="1"/>
  <c r="M112" i="1"/>
  <c r="M111" i="1"/>
  <c r="O111" i="1" s="1"/>
  <c r="O110" i="1"/>
  <c r="M110" i="1"/>
  <c r="M109" i="1"/>
  <c r="O109" i="1" s="1"/>
  <c r="O108" i="1"/>
  <c r="M108" i="1"/>
  <c r="L107" i="1"/>
  <c r="M107" i="1" s="1"/>
  <c r="O107" i="1" s="1"/>
  <c r="F107" i="1"/>
  <c r="F137" i="1" s="1"/>
  <c r="D148" i="1" s="1"/>
  <c r="M106" i="1"/>
  <c r="O106" i="1" s="1"/>
  <c r="O105" i="1"/>
  <c r="M105" i="1"/>
  <c r="M104" i="1"/>
  <c r="O104" i="1" s="1"/>
  <c r="O103" i="1"/>
  <c r="M103" i="1"/>
  <c r="M137" i="1" s="1"/>
  <c r="N87" i="1"/>
  <c r="L87" i="1"/>
  <c r="K87" i="1"/>
  <c r="J87" i="1"/>
  <c r="I87" i="1"/>
  <c r="H87" i="1"/>
  <c r="G87" i="1"/>
  <c r="F87" i="1"/>
  <c r="E87" i="1"/>
  <c r="D146" i="1" s="1"/>
  <c r="A87" i="1"/>
  <c r="M86" i="1"/>
  <c r="O86" i="1" s="1"/>
  <c r="O85" i="1"/>
  <c r="M85" i="1"/>
  <c r="M84" i="1"/>
  <c r="O84" i="1" s="1"/>
  <c r="O83" i="1"/>
  <c r="M83" i="1"/>
  <c r="M82" i="1"/>
  <c r="O82" i="1" s="1"/>
  <c r="O81" i="1"/>
  <c r="M81" i="1"/>
  <c r="M80" i="1"/>
  <c r="O80" i="1" s="1"/>
  <c r="O79" i="1"/>
  <c r="M79" i="1"/>
  <c r="M78" i="1"/>
  <c r="O78" i="1" s="1"/>
  <c r="O77" i="1"/>
  <c r="M77" i="1"/>
  <c r="M76" i="1"/>
  <c r="O76" i="1" s="1"/>
  <c r="O75" i="1"/>
  <c r="M75" i="1"/>
  <c r="M74" i="1"/>
  <c r="O74" i="1" s="1"/>
  <c r="O73" i="1"/>
  <c r="M73" i="1"/>
  <c r="M72" i="1"/>
  <c r="O72" i="1" s="1"/>
  <c r="O71" i="1"/>
  <c r="M71" i="1"/>
  <c r="M70" i="1"/>
  <c r="O70" i="1" s="1"/>
  <c r="O69" i="1"/>
  <c r="M69" i="1"/>
  <c r="M68" i="1"/>
  <c r="O68" i="1" s="1"/>
  <c r="O67" i="1"/>
  <c r="M67" i="1"/>
  <c r="M66" i="1"/>
  <c r="O66" i="1" s="1"/>
  <c r="O65" i="1"/>
  <c r="M65" i="1"/>
  <c r="M64" i="1"/>
  <c r="O64" i="1" s="1"/>
  <c r="O63" i="1"/>
  <c r="M63" i="1"/>
  <c r="M62" i="1"/>
  <c r="O62" i="1" s="1"/>
  <c r="O61" i="1"/>
  <c r="M61" i="1"/>
  <c r="M60" i="1"/>
  <c r="M87" i="1" s="1"/>
  <c r="O59" i="1"/>
  <c r="M59" i="1"/>
  <c r="M58" i="1"/>
  <c r="O58" i="1" s="1"/>
  <c r="N41" i="1"/>
  <c r="L41" i="1"/>
  <c r="K41" i="1"/>
  <c r="J41" i="1"/>
  <c r="I41" i="1"/>
  <c r="H41" i="1"/>
  <c r="G41" i="1"/>
  <c r="F41" i="1"/>
  <c r="E41" i="1"/>
  <c r="A41" i="1"/>
  <c r="O40" i="1"/>
  <c r="M40" i="1"/>
  <c r="M39" i="1"/>
  <c r="O39" i="1" s="1"/>
  <c r="O38" i="1"/>
  <c r="M38" i="1"/>
  <c r="M37" i="1"/>
  <c r="O37" i="1" s="1"/>
  <c r="O36" i="1"/>
  <c r="M36" i="1"/>
  <c r="M35" i="1"/>
  <c r="O35" i="1" s="1"/>
  <c r="O34" i="1"/>
  <c r="M34" i="1"/>
  <c r="M33" i="1"/>
  <c r="O33" i="1" s="1"/>
  <c r="O32" i="1"/>
  <c r="M32" i="1"/>
  <c r="M31" i="1"/>
  <c r="O31" i="1" s="1"/>
  <c r="O30" i="1"/>
  <c r="M30" i="1"/>
  <c r="M29" i="1"/>
  <c r="O29" i="1" s="1"/>
  <c r="O28" i="1"/>
  <c r="M28" i="1"/>
  <c r="M27" i="1"/>
  <c r="O27" i="1" s="1"/>
  <c r="O26" i="1"/>
  <c r="M26" i="1"/>
  <c r="M25" i="1"/>
  <c r="O25" i="1" s="1"/>
  <c r="O24" i="1"/>
  <c r="M24" i="1"/>
  <c r="M23" i="1"/>
  <c r="O23" i="1" s="1"/>
  <c r="O22" i="1"/>
  <c r="M22" i="1"/>
  <c r="M21" i="1"/>
  <c r="O21" i="1" s="1"/>
  <c r="O20" i="1"/>
  <c r="M20" i="1"/>
  <c r="M19" i="1"/>
  <c r="O19" i="1" s="1"/>
  <c r="O18" i="1"/>
  <c r="M18" i="1"/>
  <c r="M17" i="1"/>
  <c r="O17" i="1" s="1"/>
  <c r="O16" i="1"/>
  <c r="M16" i="1"/>
  <c r="M15" i="1"/>
  <c r="O15" i="1" s="1"/>
  <c r="O14" i="1"/>
  <c r="M14" i="1"/>
  <c r="M13" i="1"/>
  <c r="O13" i="1" s="1"/>
  <c r="O12" i="1"/>
  <c r="M12" i="1"/>
  <c r="M41" i="1" s="1"/>
  <c r="O137" i="1" l="1"/>
  <c r="O41" i="1"/>
  <c r="O60" i="1"/>
  <c r="O87" i="1" s="1"/>
  <c r="L137" i="1"/>
  <c r="D153" i="1" s="1"/>
  <c r="D154" i="1" s="1"/>
</calcChain>
</file>

<file path=xl/sharedStrings.xml><?xml version="1.0" encoding="utf-8"?>
<sst xmlns="http://schemas.openxmlformats.org/spreadsheetml/2006/main" count="374" uniqueCount="118">
  <si>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</si>
  <si>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</si>
  <si>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</si>
  <si>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Fecha de Emisión: 05-04-2021</t>
  </si>
  <si>
    <t>(Artículo 10, Numeral 4, Ley de Acceso a la Informacion Pública)</t>
  </si>
  <si>
    <t>Nominas de Renglón 011, 022 y 021</t>
  </si>
  <si>
    <t>NO SE EROGAN GASTOS POR DIETAS</t>
  </si>
  <si>
    <t>COPADEH</t>
  </si>
  <si>
    <t>DICIEMBRE, 2020</t>
  </si>
  <si>
    <t>RENGLÓNES PRESUPUESTARIOS 011, 021 Y 022</t>
  </si>
  <si>
    <t>No.</t>
  </si>
  <si>
    <t>RENGLÓN</t>
  </si>
  <si>
    <t>NOMBRES Y APELLIDOS</t>
  </si>
  <si>
    <t>PUESTO NOMINAL</t>
  </si>
  <si>
    <t>SALARIO BASE DICIEMBRE</t>
  </si>
  <si>
    <t>BONIFICACIÓN PROFESIONAL</t>
  </si>
  <si>
    <t>BONO POR ANTIGÜEDAD</t>
  </si>
  <si>
    <t>BONO MONETARIO ESPECIFICO</t>
  </si>
  <si>
    <t>COMPLEMENTO SALARIAL</t>
  </si>
  <si>
    <t>GASTOS DE REPRESENTACIÓN</t>
  </si>
  <si>
    <t>BONO MONETARIO COPADEH</t>
  </si>
  <si>
    <t>BONO 66-2000</t>
  </si>
  <si>
    <t>SALARIO DEVENGADO</t>
  </si>
  <si>
    <t>TOTAL DE DESCUENTOS</t>
  </si>
  <si>
    <t>SALARIO LIQUIDO</t>
  </si>
  <si>
    <t>021</t>
  </si>
  <si>
    <t xml:space="preserve">EDDY MAURICIO CANO CASSIANO </t>
  </si>
  <si>
    <t xml:space="preserve">JEFE DE COMUNICACIÓN ESTRATEGICA </t>
  </si>
  <si>
    <t>YANIRA JUDITH ALVIZUREZ SALGUERO</t>
  </si>
  <si>
    <t xml:space="preserve">PROFESIONAL ENCARGADA DE RELACIONES PUBLICAS </t>
  </si>
  <si>
    <t xml:space="preserve">VIVIAN MISHELL PAZ CAAL </t>
  </si>
  <si>
    <t xml:space="preserve">ENCARGADA DE INFORMACIÓN PÚBLICA </t>
  </si>
  <si>
    <t>MARITZA JEANETTE ALVAREZ BOBADILLA</t>
  </si>
  <si>
    <t xml:space="preserve">JEFA DE PLANIFICACION </t>
  </si>
  <si>
    <t xml:space="preserve">FABIOLA ELIZABETH DEL CARMEN SANTOS SALAZAR </t>
  </si>
  <si>
    <t xml:space="preserve">ENCARGADA DE MONITOREO Y SEGUIMIENTO </t>
  </si>
  <si>
    <t xml:space="preserve">KARLA SOFIA GRAJEDA LUCAS </t>
  </si>
  <si>
    <t xml:space="preserve">ENCARGADA DE INVENTARIOS </t>
  </si>
  <si>
    <t>SILVIA ARGENTINA MORALES RAMÍREZ</t>
  </si>
  <si>
    <t xml:space="preserve">AUXILIAR DE INVENTARIOS </t>
  </si>
  <si>
    <t>LUIS ALBERTO ARTEAGA ALVAREZ</t>
  </si>
  <si>
    <t xml:space="preserve">ENCARGADO DE SERVICIOS GENERALES </t>
  </si>
  <si>
    <t>VICTOR DAVID CABRERA ERAZO</t>
  </si>
  <si>
    <t>ANALISTA DE INFORMATICA</t>
  </si>
  <si>
    <t>MARIA FERNANDA DE LEON LUNA</t>
  </si>
  <si>
    <t xml:space="preserve">RECEPCIONISTA </t>
  </si>
  <si>
    <t xml:space="preserve">BYRON GARCIA ALFARO </t>
  </si>
  <si>
    <t>PILOTO</t>
  </si>
  <si>
    <t xml:space="preserve">RIGOBERTO BARDALES CARIAS </t>
  </si>
  <si>
    <t>WENCESLAU ELISEO GRAVE SIC</t>
  </si>
  <si>
    <t>MENSAJERO</t>
  </si>
  <si>
    <t xml:space="preserve">IDALIA NOHEMI GOMEZ CALDERON </t>
  </si>
  <si>
    <t>CONSERJE</t>
  </si>
  <si>
    <t>ERIKA LILIANA SANDOVAL RAMOS DE URBINA</t>
  </si>
  <si>
    <t>PROFESIONAL ENCARGADA  DE DOTACION DE PERSONAS</t>
  </si>
  <si>
    <t>SERGIO MANOLO MAYEN GARCIA</t>
  </si>
  <si>
    <t>PROFESIONAL ENCARGADO DE ADMINISTRACION DE RRHH</t>
  </si>
  <si>
    <t>JORGE MARIO TOC CAAL</t>
  </si>
  <si>
    <t>ENCARGADO DE INFORMATICA</t>
  </si>
  <si>
    <t>ALEJANDRO DE JESUS CRUZ TUNCHE</t>
  </si>
  <si>
    <t>CARMEN MORALES GARCIA</t>
  </si>
  <si>
    <t>INGRID MARYLENA CHAVALOC MORALES</t>
  </si>
  <si>
    <t xml:space="preserve">JEFE DE RECURSOS HUMANOS </t>
  </si>
  <si>
    <t>MAURICIO ENRIQUE RODRÌGUEZ PAZ</t>
  </si>
  <si>
    <t>ENCARGADO DE COMPRAS</t>
  </si>
  <si>
    <t>AMARILIS YANETH XOT ZET</t>
  </si>
  <si>
    <t xml:space="preserve">ASISTENTE DE DIRECCIÒN </t>
  </si>
  <si>
    <t>ADA FABIOLA ORTÌZ RABANALES</t>
  </si>
  <si>
    <t>JEFE ADMINISTRATIVO</t>
  </si>
  <si>
    <t xml:space="preserve">FLOR DE MARÌA ROLDÀN GARCÌA DE TAYLOR </t>
  </si>
  <si>
    <t>ASISTENTE EJECUTIVO</t>
  </si>
  <si>
    <t>WILLIAM GEOVANY ALONZO GARCÌA</t>
  </si>
  <si>
    <t xml:space="preserve">ENCARGADO DE PRESUPUESTO </t>
  </si>
  <si>
    <t>MARVIN OTONIEL MÈNDEZ GONZÀLEZ</t>
  </si>
  <si>
    <t>JEFE FINANCIERO</t>
  </si>
  <si>
    <t xml:space="preserve">SOCORRO FERMIN FUENTES VÀSQUEZ </t>
  </si>
  <si>
    <t xml:space="preserve">PORTERO </t>
  </si>
  <si>
    <t>JUANA ANTONIA DE LA CRUZ VELIZ PEÑA DE DE LEON</t>
  </si>
  <si>
    <t>ELVIN SAMUEL RAMÌREZ REYES</t>
  </si>
  <si>
    <t xml:space="preserve">TOTAL </t>
  </si>
  <si>
    <t>OBSERVACIONES:</t>
  </si>
  <si>
    <t>La informacion de este documento, es con fuente de nomina publicada en Guatenominas.</t>
  </si>
  <si>
    <t>Correspondiente al mes de Diciembre 2020,  pagados en Febrero 2021.</t>
  </si>
  <si>
    <t>ENERO, 2021</t>
  </si>
  <si>
    <t>SALARIO BASE</t>
  </si>
  <si>
    <t>DIANA NINETH DE PAZ LOPEZ</t>
  </si>
  <si>
    <t>ENCARGADA DE INVENTARIOS</t>
  </si>
  <si>
    <t>JULIO CESAR QUEL CHANCHO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</si>
  <si>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</si>
  <si>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</si>
  <si>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</si>
  <si>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</si>
  <si>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</si>
  <si>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</si>
  <si>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SARA HAYDEE JUAREZ CHACON</t>
  </si>
  <si>
    <t>PROFESIONAL ENCARGADA DE ADMINISTRACION RECURSOS HUMANOS</t>
  </si>
  <si>
    <t>YERCICA YCELA HERNANDEZ MENDEZ</t>
  </si>
  <si>
    <t>PROFESIONAL ENCARGADO DE GESTION DE PERSONAS</t>
  </si>
  <si>
    <t>Correspondiente al mes de Enero 2020,  pagados en Febrero 2021.</t>
  </si>
  <si>
    <t>FEBRERO, 2021</t>
  </si>
  <si>
    <t>011</t>
  </si>
  <si>
    <t xml:space="preserve">HUGO RIGOBERTO CASASOLA ROLDAN </t>
  </si>
  <si>
    <t>DIRECTOR EJECUTIVO</t>
  </si>
  <si>
    <t>022</t>
  </si>
  <si>
    <t>FREDY ENRIQUE XICARA MOMOTIC</t>
  </si>
  <si>
    <t>DIRECTOR EJECUTIVO IV</t>
  </si>
  <si>
    <t xml:space="preserve">WALTER ESTUARDO BELTRÀN SANDOVAL </t>
  </si>
  <si>
    <t>FREDMANN ARMANDO PACAY CÙ</t>
  </si>
  <si>
    <t>JOSE MANUEL MORALES PINEDA</t>
  </si>
  <si>
    <t>Correspondiente al mes de Febrero 2020,  pagados en Febrero 2021.</t>
  </si>
  <si>
    <t>RESUMEN FEBRERO 2021</t>
  </si>
  <si>
    <t>SALARIO 011</t>
  </si>
  <si>
    <t>SALARIO 021</t>
  </si>
  <si>
    <t>SALARIO 022</t>
  </si>
  <si>
    <t>BONO PROFESIONAL</t>
  </si>
  <si>
    <t xml:space="preserve">BONO MONETARIO ESPECIDICO </t>
  </si>
  <si>
    <t>BONIFICACION 66-2000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</si>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</sst>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i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2"/>
      <name val="Calibri"/>
      <family val="2"/>
    </font>
    <font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1DE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0" fontId="0" fillId="2" borderId="0" xfId="0" applyFill="1"/>
    <xf numFmtId="49" fontId="6" fillId="3" borderId="5" xfId="1" applyNumberFormat="1" applyFont="1" applyFill="1" applyBorder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8" fillId="3" borderId="6" xfId="1" applyNumberFormat="1" applyFont="1" applyFill="1" applyBorder="1" applyAlignment="1">
      <alignment horizontal="center"/>
    </xf>
    <xf numFmtId="49" fontId="9" fillId="2" borderId="7" xfId="1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left"/>
    </xf>
    <xf numFmtId="44" fontId="10" fillId="0" borderId="7" xfId="1" applyFont="1" applyFill="1" applyBorder="1" applyAlignment="1">
      <alignment horizontal="right"/>
    </xf>
    <xf numFmtId="44" fontId="11" fillId="0" borderId="7" xfId="1" applyFont="1" applyFill="1" applyBorder="1" applyAlignment="1"/>
    <xf numFmtId="164" fontId="12" fillId="0" borderId="7" xfId="1" applyNumberFormat="1" applyFont="1" applyFill="1" applyBorder="1" applyAlignment="1">
      <alignment horizontal="center" wrapText="1"/>
    </xf>
    <xf numFmtId="164" fontId="12" fillId="0" borderId="8" xfId="1" applyNumberFormat="1" applyFont="1" applyFill="1" applyBorder="1" applyAlignment="1">
      <alignment horizontal="center" wrapText="1"/>
    </xf>
    <xf numFmtId="44" fontId="11" fillId="0" borderId="8" xfId="1" applyFont="1" applyFill="1" applyBorder="1"/>
    <xf numFmtId="165" fontId="12" fillId="2" borderId="8" xfId="1" applyNumberFormat="1" applyFont="1" applyFill="1" applyBorder="1" applyAlignment="1"/>
    <xf numFmtId="165" fontId="12" fillId="3" borderId="8" xfId="1" applyNumberFormat="1" applyFont="1" applyFill="1" applyBorder="1" applyAlignment="1"/>
    <xf numFmtId="165" fontId="13" fillId="2" borderId="7" xfId="0" applyNumberFormat="1" applyFont="1" applyFill="1" applyBorder="1" applyAlignment="1"/>
    <xf numFmtId="164" fontId="10" fillId="3" borderId="9" xfId="1" applyNumberFormat="1" applyFont="1" applyFill="1" applyBorder="1" applyAlignment="1">
      <alignment horizontal="center"/>
    </xf>
    <xf numFmtId="164" fontId="13" fillId="0" borderId="0" xfId="1" applyNumberFormat="1" applyFont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44" fontId="10" fillId="0" borderId="8" xfId="1" applyFont="1" applyFill="1" applyBorder="1" applyAlignment="1">
      <alignment horizontal="right"/>
    </xf>
    <xf numFmtId="165" fontId="13" fillId="2" borderId="8" xfId="0" applyNumberFormat="1" applyFont="1" applyFill="1" applyBorder="1" applyAlignment="1"/>
    <xf numFmtId="0" fontId="11" fillId="0" borderId="8" xfId="0" applyFont="1" applyFill="1" applyBorder="1"/>
    <xf numFmtId="164" fontId="13" fillId="0" borderId="0" xfId="1" applyNumberFormat="1" applyFont="1" applyFill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wrapText="1"/>
    </xf>
    <xf numFmtId="44" fontId="11" fillId="0" borderId="8" xfId="1" applyFont="1" applyFill="1" applyBorder="1" applyAlignment="1">
      <alignment horizontal="right"/>
    </xf>
    <xf numFmtId="164" fontId="12" fillId="0" borderId="0" xfId="1" applyNumberFormat="1" applyFont="1" applyAlignment="1">
      <alignment horizontal="center" vertical="center"/>
    </xf>
    <xf numFmtId="0" fontId="14" fillId="3" borderId="10" xfId="1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/>
    </xf>
    <xf numFmtId="166" fontId="15" fillId="3" borderId="3" xfId="0" applyNumberFormat="1" applyFont="1" applyFill="1" applyBorder="1" applyAlignment="1">
      <alignment horizontal="center" vertical="center"/>
    </xf>
    <xf numFmtId="166" fontId="15" fillId="3" borderId="3" xfId="0" applyNumberFormat="1" applyFont="1" applyFill="1" applyBorder="1" applyAlignment="1">
      <alignment horizontal="center" vertical="center"/>
    </xf>
    <xf numFmtId="166" fontId="15" fillId="3" borderId="4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/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1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3" borderId="13" xfId="1" applyNumberFormat="1" applyFont="1" applyFill="1" applyBorder="1" applyAlignment="1">
      <alignment horizontal="center" vertical="center" wrapText="1"/>
    </xf>
    <xf numFmtId="44" fontId="11" fillId="0" borderId="7" xfId="1" applyFont="1" applyFill="1" applyBorder="1"/>
    <xf numFmtId="164" fontId="12" fillId="0" borderId="0" xfId="1" applyNumberFormat="1" applyFont="1" applyBorder="1" applyAlignment="1">
      <alignment horizontal="center" vertical="center"/>
    </xf>
    <xf numFmtId="164" fontId="10" fillId="3" borderId="14" xfId="1" applyNumberFormat="1" applyFont="1" applyFill="1" applyBorder="1" applyAlignment="1">
      <alignment horizontal="center"/>
    </xf>
    <xf numFmtId="44" fontId="11" fillId="0" borderId="8" xfId="1" applyFont="1" applyFill="1" applyBorder="1" applyAlignment="1"/>
    <xf numFmtId="164" fontId="10" fillId="3" borderId="15" xfId="1" applyNumberFormat="1" applyFont="1" applyFill="1" applyBorder="1" applyAlignment="1">
      <alignment horizontal="center"/>
    </xf>
    <xf numFmtId="166" fontId="12" fillId="2" borderId="8" xfId="1" applyNumberFormat="1" applyFont="1" applyFill="1" applyBorder="1" applyAlignment="1"/>
    <xf numFmtId="164" fontId="12" fillId="0" borderId="8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wrapText="1"/>
    </xf>
    <xf numFmtId="164" fontId="10" fillId="3" borderId="16" xfId="1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7" xfId="0" applyNumberFormat="1" applyFont="1" applyFill="1" applyBorder="1" applyAlignment="1">
      <alignment horizontal="center" vertical="center"/>
    </xf>
    <xf numFmtId="0" fontId="8" fillId="3" borderId="18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165" fontId="12" fillId="3" borderId="7" xfId="1" applyNumberFormat="1" applyFont="1" applyFill="1" applyBorder="1" applyAlignment="1"/>
    <xf numFmtId="164" fontId="10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4" fontId="12" fillId="0" borderId="8" xfId="1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4" fontId="12" fillId="0" borderId="8" xfId="1" applyNumberFormat="1" applyFont="1" applyFill="1" applyBorder="1" applyAlignment="1">
      <alignment horizontal="left" vertical="center"/>
    </xf>
    <xf numFmtId="44" fontId="0" fillId="0" borderId="7" xfId="1" applyFont="1" applyFill="1" applyBorder="1"/>
    <xf numFmtId="165" fontId="13" fillId="2" borderId="7" xfId="1" applyNumberFormat="1" applyFont="1" applyFill="1" applyBorder="1" applyAlignment="1"/>
    <xf numFmtId="44" fontId="0" fillId="0" borderId="8" xfId="1" applyFont="1" applyFill="1" applyBorder="1"/>
    <xf numFmtId="165" fontId="13" fillId="2" borderId="8" xfId="1" applyNumberFormat="1" applyFont="1" applyFill="1" applyBorder="1" applyAlignment="1"/>
    <xf numFmtId="166" fontId="13" fillId="2" borderId="8" xfId="1" applyNumberFormat="1" applyFont="1" applyFill="1" applyBorder="1" applyAlignment="1"/>
    <xf numFmtId="164" fontId="13" fillId="0" borderId="8" xfId="1" applyNumberFormat="1" applyFont="1" applyFill="1" applyBorder="1" applyAlignment="1"/>
    <xf numFmtId="166" fontId="7" fillId="3" borderId="19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44" fontId="8" fillId="0" borderId="21" xfId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44" fontId="8" fillId="0" borderId="22" xfId="1" applyFont="1" applyFill="1" applyBorder="1" applyAlignment="1">
      <alignment horizontal="right" vertical="center"/>
    </xf>
    <xf numFmtId="44" fontId="0" fillId="0" borderId="0" xfId="0" applyNumberFormat="1" applyFill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44" fontId="8" fillId="0" borderId="24" xfId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4" fontId="19" fillId="0" borderId="17" xfId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45</xdr:row>
      <xdr:rowOff>0</xdr:rowOff>
    </xdr:from>
    <xdr:to>
      <xdr:col>14</xdr:col>
      <xdr:colOff>697178</xdr:colOff>
      <xdr:row>45</xdr:row>
      <xdr:rowOff>14203</xdr:rowOff>
    </xdr:to>
    <xdr:pic>
      <xdr:nvPicPr>
        <xdr:cNvPr id="2" name="7 Imagen">
          <a:extLst>
            <a:ext uri="{FF2B5EF4-FFF2-40B4-BE49-F238E27FC236}">
              <a16:creationId xmlns:a16="http://schemas.microsoft.com/office/drawing/2014/main" id="{C1F766C6-B7B0-4489-99AF-AFB15F7A0D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5700" y="13515975"/>
          <a:ext cx="1992578" cy="14203"/>
        </a:xfrm>
        <a:prstGeom prst="rect">
          <a:avLst/>
        </a:prstGeom>
      </xdr:spPr>
    </xdr:pic>
    <xdr:clientData/>
  </xdr:twoCellAnchor>
  <xdr:twoCellAnchor editAs="oneCell">
    <xdr:from>
      <xdr:col>12</xdr:col>
      <xdr:colOff>789215</xdr:colOff>
      <xdr:row>0</xdr:row>
      <xdr:rowOff>95251</xdr:rowOff>
    </xdr:from>
    <xdr:to>
      <xdr:col>14</xdr:col>
      <xdr:colOff>625929</xdr:colOff>
      <xdr:row>7</xdr:row>
      <xdr:rowOff>178253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C0B17D-51B3-4F98-A299-A5F7C98D66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2390" y="95251"/>
          <a:ext cx="2284639" cy="1759402"/>
        </a:xfrm>
        <a:prstGeom prst="rect">
          <a:avLst/>
        </a:prstGeom>
      </xdr:spPr>
    </xdr:pic>
    <xdr:clientData/>
  </xdr:twoCellAnchor>
  <xdr:twoCellAnchor editAs="oneCell">
    <xdr:from>
      <xdr:col>12</xdr:col>
      <xdr:colOff>789215</xdr:colOff>
      <xdr:row>46</xdr:row>
      <xdr:rowOff>95251</xdr:rowOff>
    </xdr:from>
    <xdr:to>
      <xdr:col>14</xdr:col>
      <xdr:colOff>625929</xdr:colOff>
      <xdr:row>55</xdr:row>
      <xdr:rowOff>140153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E1F4E8-CFD0-4A1A-B569-4E519D81D5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2390" y="13801726"/>
          <a:ext cx="2284639" cy="2340427"/>
        </a:xfrm>
        <a:prstGeom prst="rect">
          <a:avLst/>
        </a:prstGeom>
      </xdr:spPr>
    </xdr:pic>
    <xdr:clientData/>
  </xdr:twoCellAnchor>
  <xdr:twoCellAnchor editAs="oneCell">
    <xdr:from>
      <xdr:col>12</xdr:col>
      <xdr:colOff>789215</xdr:colOff>
      <xdr:row>91</xdr:row>
      <xdr:rowOff>95251</xdr:rowOff>
    </xdr:from>
    <xdr:to>
      <xdr:col>14</xdr:col>
      <xdr:colOff>625929</xdr:colOff>
      <xdr:row>100</xdr:row>
      <xdr:rowOff>140153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5AB1B5-1398-488C-8621-5E6CDC7B78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2390" y="27327226"/>
          <a:ext cx="2284639" cy="2340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FBB5-3200-404A-85CB-A33F46BF89C6}">
  <dimension ref="A1:OC154"/>
  <sheetViews>
    <sheetView tabSelected="1" topLeftCell="A58" workbookViewId="0">
      <selection activeCell="F20" sqref="F20"/>
    </sheetView>
  </sheetViews>
  <sheetFormatPr baseColWidth="10" defaultRowHeight="15" x14ac:dyDescent="0.25"/>
  <cols>
    <col min="1" max="1" width="6.42578125" style="111" customWidth="1"/>
    <col min="2" max="2" width="12.42578125" style="112" customWidth="1"/>
    <col min="3" max="3" width="53.28515625" customWidth="1"/>
    <col min="4" max="4" width="45.5703125" style="113" customWidth="1"/>
    <col min="5" max="5" width="17.7109375" style="113" customWidth="1"/>
    <col min="6" max="8" width="17.28515625" style="112" customWidth="1"/>
    <col min="9" max="9" width="20.7109375" style="112" customWidth="1"/>
    <col min="10" max="10" width="22.140625" style="112" customWidth="1"/>
    <col min="11" max="11" width="19.28515625" style="112" customWidth="1"/>
    <col min="12" max="13" width="17.28515625" style="112" customWidth="1"/>
    <col min="14" max="15" width="19.42578125" style="16" customWidth="1"/>
    <col min="16" max="16" width="20.42578125" style="16" customWidth="1"/>
    <col min="17" max="17" width="11.42578125" style="16"/>
    <col min="18" max="18" width="11.7109375" style="16" bestFit="1" customWidth="1"/>
    <col min="19" max="20" width="11.42578125" style="16"/>
    <col min="21" max="21" width="12.42578125" style="16" bestFit="1" customWidth="1"/>
    <col min="22" max="393" width="11.42578125" style="16"/>
  </cols>
  <sheetData>
    <row r="1" spans="1:393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</row>
    <row r="2" spans="1:393" s="6" customFormat="1" ht="20.100000000000001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</row>
    <row r="3" spans="1:393" s="6" customFormat="1" ht="20.100000000000001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</row>
    <row r="4" spans="1:393" s="6" customFormat="1" ht="20.100000000000001" customHeight="1" x14ac:dyDescent="0.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</row>
    <row r="5" spans="1:393" s="6" customFormat="1" ht="20.100000000000001" customHeight="1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</row>
    <row r="6" spans="1:393" s="6" customFormat="1" ht="20.100000000000001" customHeight="1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</row>
    <row r="7" spans="1:393" s="6" customFormat="1" ht="20.100000000000001" customHeight="1" x14ac:dyDescent="0.3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</row>
    <row r="8" spans="1:393" s="6" customFormat="1" ht="20.100000000000001" customHeight="1" x14ac:dyDescent="0.3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</row>
    <row r="9" spans="1:393" s="6" customFormat="1" ht="20.100000000000001" customHeight="1" thickBot="1" x14ac:dyDescent="0.25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</row>
    <row r="10" spans="1:393" ht="24" customHeight="1" thickBot="1" x14ac:dyDescent="0.3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5"/>
    </row>
    <row r="11" spans="1:393" s="24" customFormat="1" ht="46.5" customHeight="1" thickBot="1" x14ac:dyDescent="0.3">
      <c r="A11" s="17" t="s">
        <v>10</v>
      </c>
      <c r="B11" s="18" t="s">
        <v>11</v>
      </c>
      <c r="C11" s="19" t="s">
        <v>12</v>
      </c>
      <c r="D11" s="19" t="s">
        <v>13</v>
      </c>
      <c r="E11" s="20" t="s">
        <v>14</v>
      </c>
      <c r="F11" s="20" t="s">
        <v>15</v>
      </c>
      <c r="G11" s="20" t="s">
        <v>16</v>
      </c>
      <c r="H11" s="20" t="s">
        <v>17</v>
      </c>
      <c r="I11" s="21" t="s">
        <v>18</v>
      </c>
      <c r="J11" s="20" t="s">
        <v>19</v>
      </c>
      <c r="K11" s="20" t="s">
        <v>20</v>
      </c>
      <c r="L11" s="20" t="s">
        <v>21</v>
      </c>
      <c r="M11" s="20" t="s">
        <v>22</v>
      </c>
      <c r="N11" s="22" t="s">
        <v>23</v>
      </c>
      <c r="O11" s="20" t="s">
        <v>24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</row>
    <row r="12" spans="1:393" s="37" customFormat="1" ht="24.95" customHeight="1" x14ac:dyDescent="0.25">
      <c r="A12" s="25">
        <v>1</v>
      </c>
      <c r="B12" s="26" t="s">
        <v>25</v>
      </c>
      <c r="C12" s="27" t="s">
        <v>26</v>
      </c>
      <c r="D12" s="27" t="s">
        <v>27</v>
      </c>
      <c r="E12" s="28">
        <v>10645.161290322581</v>
      </c>
      <c r="F12" s="29">
        <v>266.12903225806451</v>
      </c>
      <c r="G12" s="30">
        <v>0</v>
      </c>
      <c r="H12" s="31">
        <v>0</v>
      </c>
      <c r="I12" s="31">
        <v>0</v>
      </c>
      <c r="J12" s="31">
        <v>0</v>
      </c>
      <c r="K12" s="32">
        <v>2661.2903225806454</v>
      </c>
      <c r="L12" s="33">
        <v>177.41935483870967</v>
      </c>
      <c r="M12" s="34">
        <f>SUM(E12:L12)</f>
        <v>13750.000000000002</v>
      </c>
      <c r="N12" s="35">
        <v>3060</v>
      </c>
      <c r="O12" s="36">
        <f>M12-N12</f>
        <v>10690.000000000002</v>
      </c>
    </row>
    <row r="13" spans="1:393" s="37" customFormat="1" ht="24.95" customHeight="1" x14ac:dyDescent="0.25">
      <c r="A13" s="25">
        <v>2</v>
      </c>
      <c r="B13" s="38" t="s">
        <v>25</v>
      </c>
      <c r="C13" s="39" t="s">
        <v>28</v>
      </c>
      <c r="D13" s="39" t="s">
        <v>29</v>
      </c>
      <c r="E13" s="40">
        <v>7806.4516129032254</v>
      </c>
      <c r="F13" s="29">
        <v>266.12903225806451</v>
      </c>
      <c r="G13" s="30">
        <v>0</v>
      </c>
      <c r="H13" s="31">
        <v>0</v>
      </c>
      <c r="I13" s="31">
        <v>0</v>
      </c>
      <c r="J13" s="31">
        <v>0</v>
      </c>
      <c r="K13" s="32">
        <v>1951.6129032258063</v>
      </c>
      <c r="L13" s="33">
        <v>177.41935483870967</v>
      </c>
      <c r="M13" s="34">
        <f t="shared" ref="M13:M40" si="0">SUM(E13:L13)</f>
        <v>10201.612903225807</v>
      </c>
      <c r="N13" s="41">
        <v>2260</v>
      </c>
      <c r="O13" s="36">
        <f t="shared" ref="O13:O40" si="1">M13-N13</f>
        <v>7941.6129032258068</v>
      </c>
    </row>
    <row r="14" spans="1:393" s="37" customFormat="1" ht="24.95" customHeight="1" x14ac:dyDescent="0.25">
      <c r="A14" s="25">
        <v>3</v>
      </c>
      <c r="B14" s="38" t="s">
        <v>25</v>
      </c>
      <c r="C14" s="39" t="s">
        <v>30</v>
      </c>
      <c r="D14" s="39" t="s">
        <v>31</v>
      </c>
      <c r="E14" s="40">
        <v>5677.4193548387093</v>
      </c>
      <c r="F14" s="29">
        <v>0</v>
      </c>
      <c r="G14" s="30">
        <v>0</v>
      </c>
      <c r="H14" s="31">
        <v>0</v>
      </c>
      <c r="I14" s="31">
        <v>0</v>
      </c>
      <c r="J14" s="31">
        <v>0</v>
      </c>
      <c r="K14" s="32">
        <v>1419.3548387096773</v>
      </c>
      <c r="L14" s="33">
        <v>177.41935483870967</v>
      </c>
      <c r="M14" s="34">
        <f t="shared" si="0"/>
        <v>7274.1935483870957</v>
      </c>
      <c r="N14" s="41">
        <v>1458.0645161290322</v>
      </c>
      <c r="O14" s="36">
        <f t="shared" si="1"/>
        <v>5816.1290322580635</v>
      </c>
    </row>
    <row r="15" spans="1:393" s="37" customFormat="1" ht="24.95" customHeight="1" x14ac:dyDescent="0.25">
      <c r="A15" s="25">
        <v>4</v>
      </c>
      <c r="B15" s="38" t="s">
        <v>25</v>
      </c>
      <c r="C15" s="39" t="s">
        <v>32</v>
      </c>
      <c r="D15" s="39" t="s">
        <v>33</v>
      </c>
      <c r="E15" s="40">
        <v>10645.161290322581</v>
      </c>
      <c r="F15" s="29">
        <v>266.12903225806451</v>
      </c>
      <c r="G15" s="30">
        <v>0</v>
      </c>
      <c r="H15" s="31">
        <v>0</v>
      </c>
      <c r="I15" s="31">
        <v>0</v>
      </c>
      <c r="J15" s="31">
        <v>0</v>
      </c>
      <c r="K15" s="32">
        <v>2661.2903225806454</v>
      </c>
      <c r="L15" s="33">
        <v>177.41935483870967</v>
      </c>
      <c r="M15" s="34">
        <f t="shared" si="0"/>
        <v>13750.000000000002</v>
      </c>
      <c r="N15" s="41">
        <v>3060</v>
      </c>
      <c r="O15" s="36">
        <f t="shared" si="1"/>
        <v>10690.000000000002</v>
      </c>
    </row>
    <row r="16" spans="1:393" s="37" customFormat="1" ht="24.95" customHeight="1" x14ac:dyDescent="0.25">
      <c r="A16" s="25">
        <v>5</v>
      </c>
      <c r="B16" s="38" t="s">
        <v>25</v>
      </c>
      <c r="C16" s="39" t="s">
        <v>34</v>
      </c>
      <c r="D16" s="39" t="s">
        <v>35</v>
      </c>
      <c r="E16" s="40">
        <v>5677.4193548387093</v>
      </c>
      <c r="F16" s="29">
        <v>0</v>
      </c>
      <c r="G16" s="30">
        <v>0</v>
      </c>
      <c r="H16" s="31">
        <v>0</v>
      </c>
      <c r="I16" s="31">
        <v>0</v>
      </c>
      <c r="J16" s="31">
        <v>0</v>
      </c>
      <c r="K16" s="32">
        <v>1419.3548387096773</v>
      </c>
      <c r="L16" s="33">
        <v>177.41935483870967</v>
      </c>
      <c r="M16" s="34">
        <f t="shared" si="0"/>
        <v>7274.1935483870957</v>
      </c>
      <c r="N16" s="41">
        <v>1458.0645161290322</v>
      </c>
      <c r="O16" s="36">
        <f t="shared" si="1"/>
        <v>5816.1290322580635</v>
      </c>
    </row>
    <row r="17" spans="1:15" s="37" customFormat="1" ht="24.95" customHeight="1" x14ac:dyDescent="0.25">
      <c r="A17" s="25">
        <v>6</v>
      </c>
      <c r="B17" s="38" t="s">
        <v>25</v>
      </c>
      <c r="C17" s="42" t="s">
        <v>36</v>
      </c>
      <c r="D17" s="42" t="s">
        <v>37</v>
      </c>
      <c r="E17" s="40">
        <v>5677.4193548387093</v>
      </c>
      <c r="F17" s="29">
        <v>0</v>
      </c>
      <c r="G17" s="30"/>
      <c r="H17" s="31"/>
      <c r="I17" s="31"/>
      <c r="J17" s="31"/>
      <c r="K17" s="32">
        <v>1419.3548387096773</v>
      </c>
      <c r="L17" s="33">
        <v>177.41935483870967</v>
      </c>
      <c r="M17" s="34">
        <f t="shared" si="0"/>
        <v>7274.1935483870957</v>
      </c>
      <c r="N17" s="41">
        <v>1458.0645161290322</v>
      </c>
      <c r="O17" s="36">
        <f t="shared" si="1"/>
        <v>5816.1290322580635</v>
      </c>
    </row>
    <row r="18" spans="1:15" s="37" customFormat="1" ht="24.95" customHeight="1" x14ac:dyDescent="0.25">
      <c r="A18" s="25">
        <v>7</v>
      </c>
      <c r="B18" s="38" t="s">
        <v>25</v>
      </c>
      <c r="C18" s="39" t="s">
        <v>38</v>
      </c>
      <c r="D18" s="39" t="s">
        <v>39</v>
      </c>
      <c r="E18" s="40">
        <v>3903.2258064516127</v>
      </c>
      <c r="F18" s="29">
        <v>0</v>
      </c>
      <c r="G18" s="30">
        <v>0</v>
      </c>
      <c r="H18" s="31">
        <v>0</v>
      </c>
      <c r="I18" s="31">
        <v>0</v>
      </c>
      <c r="J18" s="31">
        <v>0</v>
      </c>
      <c r="K18" s="32">
        <v>975.80645161290317</v>
      </c>
      <c r="L18" s="33">
        <v>177.41935483870967</v>
      </c>
      <c r="M18" s="34">
        <f t="shared" si="0"/>
        <v>5056.4516129032254</v>
      </c>
      <c r="N18" s="41">
        <v>953.62903225806451</v>
      </c>
      <c r="O18" s="36">
        <f t="shared" si="1"/>
        <v>4102.822580645161</v>
      </c>
    </row>
    <row r="19" spans="1:15" s="37" customFormat="1" ht="24.95" customHeight="1" x14ac:dyDescent="0.25">
      <c r="A19" s="25">
        <v>8</v>
      </c>
      <c r="B19" s="38" t="s">
        <v>25</v>
      </c>
      <c r="C19" s="42" t="s">
        <v>40</v>
      </c>
      <c r="D19" s="42" t="s">
        <v>41</v>
      </c>
      <c r="E19" s="40">
        <v>5677.4193548387093</v>
      </c>
      <c r="F19" s="29">
        <v>0</v>
      </c>
      <c r="G19" s="30"/>
      <c r="H19" s="31"/>
      <c r="I19" s="31"/>
      <c r="J19" s="31"/>
      <c r="K19" s="32">
        <v>1419.3548387096773</v>
      </c>
      <c r="L19" s="33">
        <v>177.41935483870967</v>
      </c>
      <c r="M19" s="34">
        <f t="shared" si="0"/>
        <v>7274.1935483870957</v>
      </c>
      <c r="N19" s="41">
        <v>1458.0645161290322</v>
      </c>
      <c r="O19" s="36">
        <f t="shared" si="1"/>
        <v>5816.1290322580635</v>
      </c>
    </row>
    <row r="20" spans="1:15" s="37" customFormat="1" ht="24.95" customHeight="1" x14ac:dyDescent="0.25">
      <c r="A20" s="25">
        <v>9</v>
      </c>
      <c r="B20" s="38" t="s">
        <v>25</v>
      </c>
      <c r="C20" s="39" t="s">
        <v>42</v>
      </c>
      <c r="D20" s="39" t="s">
        <v>43</v>
      </c>
      <c r="E20" s="40">
        <v>4967.7419354838712</v>
      </c>
      <c r="F20" s="29">
        <v>0</v>
      </c>
      <c r="G20" s="30"/>
      <c r="H20" s="31"/>
      <c r="I20" s="31"/>
      <c r="J20" s="31"/>
      <c r="K20" s="32">
        <v>1241.9354838709678</v>
      </c>
      <c r="L20" s="33">
        <v>177.41935483870967</v>
      </c>
      <c r="M20" s="34">
        <f t="shared" si="0"/>
        <v>6387.0967741935483</v>
      </c>
      <c r="N20" s="41">
        <v>1275.8064516129034</v>
      </c>
      <c r="O20" s="36">
        <f t="shared" si="1"/>
        <v>5111.2903225806449</v>
      </c>
    </row>
    <row r="21" spans="1:15" s="37" customFormat="1" ht="24.95" customHeight="1" x14ac:dyDescent="0.25">
      <c r="A21" s="25">
        <v>10</v>
      </c>
      <c r="B21" s="38" t="s">
        <v>25</v>
      </c>
      <c r="C21" s="39" t="s">
        <v>44</v>
      </c>
      <c r="D21" s="39" t="s">
        <v>45</v>
      </c>
      <c r="E21" s="40">
        <v>3903.2258064516127</v>
      </c>
      <c r="F21" s="29">
        <v>0</v>
      </c>
      <c r="G21" s="30">
        <v>0</v>
      </c>
      <c r="H21" s="31">
        <v>0</v>
      </c>
      <c r="I21" s="31">
        <v>0</v>
      </c>
      <c r="J21" s="31">
        <v>0</v>
      </c>
      <c r="K21" s="32">
        <v>975.80645161290317</v>
      </c>
      <c r="L21" s="33">
        <v>177.41935483870967</v>
      </c>
      <c r="M21" s="34">
        <f t="shared" si="0"/>
        <v>5056.4516129032254</v>
      </c>
      <c r="N21" s="41">
        <v>953.62903225806451</v>
      </c>
      <c r="O21" s="36">
        <f t="shared" si="1"/>
        <v>4102.822580645161</v>
      </c>
    </row>
    <row r="22" spans="1:15" s="37" customFormat="1" ht="24.95" customHeight="1" x14ac:dyDescent="0.25">
      <c r="A22" s="25">
        <v>11</v>
      </c>
      <c r="B22" s="38" t="s">
        <v>25</v>
      </c>
      <c r="C22" s="39" t="s">
        <v>46</v>
      </c>
      <c r="D22" s="39" t="s">
        <v>47</v>
      </c>
      <c r="E22" s="40">
        <v>3193.5483870967741</v>
      </c>
      <c r="F22" s="29">
        <v>0</v>
      </c>
      <c r="G22" s="30">
        <v>0</v>
      </c>
      <c r="H22" s="31">
        <v>0</v>
      </c>
      <c r="I22" s="31">
        <v>0</v>
      </c>
      <c r="J22" s="31">
        <v>0</v>
      </c>
      <c r="K22" s="32">
        <v>798.38709677419354</v>
      </c>
      <c r="L22" s="33">
        <v>177.41935483870967</v>
      </c>
      <c r="M22" s="34">
        <f t="shared" si="0"/>
        <v>4169.3548387096771</v>
      </c>
      <c r="N22" s="41">
        <v>740.32258064516122</v>
      </c>
      <c r="O22" s="36">
        <f t="shared" si="1"/>
        <v>3429.0322580645161</v>
      </c>
    </row>
    <row r="23" spans="1:15" s="37" customFormat="1" ht="24.95" customHeight="1" x14ac:dyDescent="0.25">
      <c r="A23" s="25">
        <v>12</v>
      </c>
      <c r="B23" s="38" t="s">
        <v>25</v>
      </c>
      <c r="C23" s="39" t="s">
        <v>48</v>
      </c>
      <c r="D23" s="39" t="s">
        <v>47</v>
      </c>
      <c r="E23" s="40">
        <v>3193.5483870967741</v>
      </c>
      <c r="F23" s="29">
        <v>0</v>
      </c>
      <c r="G23" s="30">
        <v>0</v>
      </c>
      <c r="H23" s="31">
        <v>0</v>
      </c>
      <c r="I23" s="31">
        <v>0</v>
      </c>
      <c r="J23" s="31">
        <v>0</v>
      </c>
      <c r="K23" s="32">
        <v>798.38709677419354</v>
      </c>
      <c r="L23" s="33">
        <v>177.41935483870967</v>
      </c>
      <c r="M23" s="34">
        <f t="shared" si="0"/>
        <v>4169.3548387096771</v>
      </c>
      <c r="N23" s="41">
        <v>740.32258064516122</v>
      </c>
      <c r="O23" s="36">
        <f t="shared" si="1"/>
        <v>3429.0322580645161</v>
      </c>
    </row>
    <row r="24" spans="1:15" s="37" customFormat="1" ht="24.95" customHeight="1" x14ac:dyDescent="0.25">
      <c r="A24" s="25">
        <v>13</v>
      </c>
      <c r="B24" s="38" t="s">
        <v>25</v>
      </c>
      <c r="C24" s="39" t="s">
        <v>49</v>
      </c>
      <c r="D24" s="39" t="s">
        <v>50</v>
      </c>
      <c r="E24" s="40">
        <v>3193.5483870967741</v>
      </c>
      <c r="F24" s="29">
        <v>0</v>
      </c>
      <c r="G24" s="30">
        <v>0</v>
      </c>
      <c r="H24" s="31">
        <v>0</v>
      </c>
      <c r="I24" s="31">
        <v>0</v>
      </c>
      <c r="J24" s="31">
        <v>0</v>
      </c>
      <c r="K24" s="32">
        <v>798.38709677419354</v>
      </c>
      <c r="L24" s="33">
        <v>177.41935483870967</v>
      </c>
      <c r="M24" s="34">
        <f t="shared" si="0"/>
        <v>4169.3548387096771</v>
      </c>
      <c r="N24" s="41">
        <v>740.32258064516122</v>
      </c>
      <c r="O24" s="36">
        <f t="shared" si="1"/>
        <v>3429.0322580645161</v>
      </c>
    </row>
    <row r="25" spans="1:15" s="37" customFormat="1" ht="24.95" customHeight="1" x14ac:dyDescent="0.25">
      <c r="A25" s="25">
        <v>14</v>
      </c>
      <c r="B25" s="38" t="s">
        <v>25</v>
      </c>
      <c r="C25" s="39" t="s">
        <v>51</v>
      </c>
      <c r="D25" s="39" t="s">
        <v>52</v>
      </c>
      <c r="E25" s="40">
        <v>2129.0322580645161</v>
      </c>
      <c r="F25" s="29">
        <v>0</v>
      </c>
      <c r="G25" s="30">
        <v>0</v>
      </c>
      <c r="H25" s="31">
        <v>0</v>
      </c>
      <c r="I25" s="31">
        <v>0</v>
      </c>
      <c r="J25" s="31">
        <v>0</v>
      </c>
      <c r="K25" s="32">
        <v>532.25806451612902</v>
      </c>
      <c r="L25" s="33">
        <v>177.41935483870967</v>
      </c>
      <c r="M25" s="34">
        <f t="shared" si="0"/>
        <v>2838.7096774193546</v>
      </c>
      <c r="N25" s="41">
        <v>493.54838709677409</v>
      </c>
      <c r="O25" s="36">
        <f t="shared" si="1"/>
        <v>2345.1612903225805</v>
      </c>
    </row>
    <row r="26" spans="1:15" s="43" customFormat="1" ht="24.95" customHeight="1" x14ac:dyDescent="0.25">
      <c r="A26" s="25">
        <v>15</v>
      </c>
      <c r="B26" s="38" t="s">
        <v>25</v>
      </c>
      <c r="C26" s="39" t="s">
        <v>53</v>
      </c>
      <c r="D26" s="39" t="s">
        <v>54</v>
      </c>
      <c r="E26" s="40">
        <v>7806.4516129032254</v>
      </c>
      <c r="F26" s="29">
        <v>266.12903225806451</v>
      </c>
      <c r="G26" s="30">
        <v>0</v>
      </c>
      <c r="H26" s="31">
        <v>0</v>
      </c>
      <c r="I26" s="31">
        <v>0</v>
      </c>
      <c r="J26" s="31">
        <v>0</v>
      </c>
      <c r="K26" s="32">
        <v>1951.6129032258063</v>
      </c>
      <c r="L26" s="33">
        <v>177.41935483870967</v>
      </c>
      <c r="M26" s="34">
        <f t="shared" si="0"/>
        <v>10201.612903225807</v>
      </c>
      <c r="N26" s="41">
        <v>2260</v>
      </c>
      <c r="O26" s="36">
        <f t="shared" si="1"/>
        <v>7941.6129032258068</v>
      </c>
    </row>
    <row r="27" spans="1:15" s="43" customFormat="1" ht="24.95" customHeight="1" x14ac:dyDescent="0.25">
      <c r="A27" s="25">
        <v>16</v>
      </c>
      <c r="B27" s="38" t="s">
        <v>25</v>
      </c>
      <c r="C27" s="42" t="s">
        <v>55</v>
      </c>
      <c r="D27" s="42" t="s">
        <v>56</v>
      </c>
      <c r="E27" s="40">
        <v>7806.4516129032254</v>
      </c>
      <c r="F27" s="29">
        <v>266.12903225806451</v>
      </c>
      <c r="G27" s="30"/>
      <c r="H27" s="31"/>
      <c r="I27" s="31"/>
      <c r="J27" s="31"/>
      <c r="K27" s="32">
        <v>1951.6129032258063</v>
      </c>
      <c r="L27" s="33">
        <v>177.41935483870967</v>
      </c>
      <c r="M27" s="34">
        <f t="shared" si="0"/>
        <v>10201.612903225807</v>
      </c>
      <c r="N27" s="41">
        <v>2260</v>
      </c>
      <c r="O27" s="36">
        <f t="shared" si="1"/>
        <v>7941.6129032258068</v>
      </c>
    </row>
    <row r="28" spans="1:15" s="37" customFormat="1" ht="24.95" customHeight="1" x14ac:dyDescent="0.25">
      <c r="A28" s="25">
        <v>17</v>
      </c>
      <c r="B28" s="38" t="s">
        <v>25</v>
      </c>
      <c r="C28" s="39" t="s">
        <v>57</v>
      </c>
      <c r="D28" s="39" t="s">
        <v>58</v>
      </c>
      <c r="E28" s="40">
        <v>5677.4193548387093</v>
      </c>
      <c r="F28" s="29">
        <v>0</v>
      </c>
      <c r="G28" s="30">
        <v>0</v>
      </c>
      <c r="H28" s="31">
        <v>0</v>
      </c>
      <c r="I28" s="31">
        <v>0</v>
      </c>
      <c r="J28" s="31">
        <v>0</v>
      </c>
      <c r="K28" s="32">
        <v>1419.3548387096773</v>
      </c>
      <c r="L28" s="33">
        <v>177.41935483870967</v>
      </c>
      <c r="M28" s="34">
        <f t="shared" si="0"/>
        <v>7274.1935483870957</v>
      </c>
      <c r="N28" s="41">
        <v>1458.0645161290322</v>
      </c>
      <c r="O28" s="36">
        <f t="shared" si="1"/>
        <v>5816.1290322580635</v>
      </c>
    </row>
    <row r="29" spans="1:15" s="37" customFormat="1" ht="24.95" customHeight="1" x14ac:dyDescent="0.25">
      <c r="A29" s="25">
        <v>18</v>
      </c>
      <c r="B29" s="44" t="s">
        <v>25</v>
      </c>
      <c r="C29" s="39" t="s">
        <v>59</v>
      </c>
      <c r="D29" s="39" t="s">
        <v>47</v>
      </c>
      <c r="E29" s="40">
        <v>3048.3870967741937</v>
      </c>
      <c r="F29" s="29">
        <v>0</v>
      </c>
      <c r="G29" s="30">
        <v>0</v>
      </c>
      <c r="H29" s="31">
        <v>0</v>
      </c>
      <c r="I29" s="31">
        <v>0</v>
      </c>
      <c r="J29" s="31">
        <v>0</v>
      </c>
      <c r="K29" s="32">
        <v>762.09677419354841</v>
      </c>
      <c r="L29" s="33">
        <v>169.35483870967741</v>
      </c>
      <c r="M29" s="34">
        <f t="shared" si="0"/>
        <v>3979.8387096774195</v>
      </c>
      <c r="N29" s="41">
        <v>714.91935483870975</v>
      </c>
      <c r="O29" s="36">
        <f t="shared" si="1"/>
        <v>3264.9193548387098</v>
      </c>
    </row>
    <row r="30" spans="1:15" s="37" customFormat="1" ht="24.95" customHeight="1" x14ac:dyDescent="0.25">
      <c r="A30" s="25">
        <v>19</v>
      </c>
      <c r="B30" s="44" t="s">
        <v>25</v>
      </c>
      <c r="C30" s="39" t="s">
        <v>60</v>
      </c>
      <c r="D30" s="39" t="s">
        <v>52</v>
      </c>
      <c r="E30" s="40">
        <v>2032.2580645161293</v>
      </c>
      <c r="F30" s="29">
        <v>0</v>
      </c>
      <c r="G30" s="30">
        <v>0</v>
      </c>
      <c r="H30" s="31">
        <v>0</v>
      </c>
      <c r="I30" s="31">
        <v>0</v>
      </c>
      <c r="J30" s="31">
        <v>0</v>
      </c>
      <c r="K30" s="32">
        <v>508.06451612903231</v>
      </c>
      <c r="L30" s="33">
        <v>169.35483870967741</v>
      </c>
      <c r="M30" s="34">
        <f t="shared" si="0"/>
        <v>2709.677419354839</v>
      </c>
      <c r="N30" s="41">
        <v>476.61290322580646</v>
      </c>
      <c r="O30" s="36">
        <f t="shared" si="1"/>
        <v>2233.0645161290327</v>
      </c>
    </row>
    <row r="31" spans="1:15" s="37" customFormat="1" ht="24.95" customHeight="1" x14ac:dyDescent="0.25">
      <c r="A31" s="25">
        <v>20</v>
      </c>
      <c r="B31" s="44" t="s">
        <v>25</v>
      </c>
      <c r="C31" s="39" t="s">
        <v>61</v>
      </c>
      <c r="D31" s="39" t="s">
        <v>62</v>
      </c>
      <c r="E31" s="40">
        <v>10161.290322580646</v>
      </c>
      <c r="F31" s="29">
        <v>254.03225806451616</v>
      </c>
      <c r="G31" s="30">
        <v>0</v>
      </c>
      <c r="H31" s="31">
        <v>0</v>
      </c>
      <c r="I31" s="31">
        <v>0</v>
      </c>
      <c r="J31" s="31">
        <v>0</v>
      </c>
      <c r="K31" s="32">
        <v>2540.3225806451615</v>
      </c>
      <c r="L31" s="33">
        <v>169.35483870967741</v>
      </c>
      <c r="M31" s="34">
        <f t="shared" si="0"/>
        <v>13125.000000000002</v>
      </c>
      <c r="N31" s="41">
        <v>2948.9516129032259</v>
      </c>
      <c r="O31" s="36">
        <f t="shared" si="1"/>
        <v>10176.048387096776</v>
      </c>
    </row>
    <row r="32" spans="1:15" s="37" customFormat="1" ht="24.95" customHeight="1" x14ac:dyDescent="0.25">
      <c r="A32" s="25">
        <v>21</v>
      </c>
      <c r="B32" s="44" t="s">
        <v>25</v>
      </c>
      <c r="C32" s="42" t="s">
        <v>63</v>
      </c>
      <c r="D32" s="42" t="s">
        <v>64</v>
      </c>
      <c r="E32" s="40">
        <v>4645.1612903225805</v>
      </c>
      <c r="F32" s="29">
        <v>0</v>
      </c>
      <c r="G32" s="30"/>
      <c r="H32" s="31"/>
      <c r="I32" s="31"/>
      <c r="J32" s="31"/>
      <c r="K32" s="32">
        <v>1161.2903225806451</v>
      </c>
      <c r="L32" s="33">
        <v>145.16129032258064</v>
      </c>
      <c r="M32" s="34">
        <f t="shared" si="0"/>
        <v>5951.6129032258059</v>
      </c>
      <c r="N32" s="41">
        <v>1193.5483870967741</v>
      </c>
      <c r="O32" s="36">
        <f t="shared" si="1"/>
        <v>4758.0645161290322</v>
      </c>
    </row>
    <row r="33" spans="1:393" s="37" customFormat="1" ht="24.95" customHeight="1" x14ac:dyDescent="0.25">
      <c r="A33" s="25">
        <v>22</v>
      </c>
      <c r="B33" s="44" t="s">
        <v>25</v>
      </c>
      <c r="C33" s="42" t="s">
        <v>65</v>
      </c>
      <c r="D33" s="42" t="s">
        <v>66</v>
      </c>
      <c r="E33" s="40">
        <v>3612.9032258064517</v>
      </c>
      <c r="F33" s="29">
        <v>0</v>
      </c>
      <c r="G33" s="30"/>
      <c r="H33" s="31"/>
      <c r="I33" s="31"/>
      <c r="J33" s="31"/>
      <c r="K33" s="32">
        <v>903.22580645161293</v>
      </c>
      <c r="L33" s="33">
        <v>129.03225806451613</v>
      </c>
      <c r="M33" s="34">
        <f t="shared" si="0"/>
        <v>4645.1612903225805</v>
      </c>
      <c r="N33" s="41">
        <v>959.67741935483866</v>
      </c>
      <c r="O33" s="36">
        <f t="shared" si="1"/>
        <v>3685.483870967742</v>
      </c>
    </row>
    <row r="34" spans="1:393" s="37" customFormat="1" ht="24.95" customHeight="1" x14ac:dyDescent="0.25">
      <c r="A34" s="25">
        <v>23</v>
      </c>
      <c r="B34" s="44" t="s">
        <v>25</v>
      </c>
      <c r="C34" s="39" t="s">
        <v>67</v>
      </c>
      <c r="D34" s="39" t="s">
        <v>68</v>
      </c>
      <c r="E34" s="40">
        <v>7741.9354838709678</v>
      </c>
      <c r="F34" s="29">
        <v>193.54838709677421</v>
      </c>
      <c r="G34" s="30">
        <v>0</v>
      </c>
      <c r="H34" s="31">
        <v>0</v>
      </c>
      <c r="I34" s="31">
        <v>0</v>
      </c>
      <c r="J34" s="31">
        <v>0</v>
      </c>
      <c r="K34" s="32">
        <v>1935.483870967742</v>
      </c>
      <c r="L34" s="33">
        <v>129.03225806451613</v>
      </c>
      <c r="M34" s="34">
        <f t="shared" si="0"/>
        <v>10000.000000000002</v>
      </c>
      <c r="N34" s="41">
        <v>2295.0000000000005</v>
      </c>
      <c r="O34" s="36">
        <f t="shared" si="1"/>
        <v>7705.0000000000018</v>
      </c>
    </row>
    <row r="35" spans="1:393" s="37" customFormat="1" ht="24.95" customHeight="1" x14ac:dyDescent="0.25">
      <c r="A35" s="25">
        <v>24</v>
      </c>
      <c r="B35" s="44" t="s">
        <v>25</v>
      </c>
      <c r="C35" s="39" t="s">
        <v>69</v>
      </c>
      <c r="D35" s="39" t="s">
        <v>70</v>
      </c>
      <c r="E35" s="40">
        <v>4354.8387096774195</v>
      </c>
      <c r="F35" s="29">
        <v>0</v>
      </c>
      <c r="G35" s="30">
        <v>0</v>
      </c>
      <c r="H35" s="31">
        <v>0</v>
      </c>
      <c r="I35" s="31">
        <v>0</v>
      </c>
      <c r="J35" s="31">
        <v>0</v>
      </c>
      <c r="K35" s="32">
        <v>1088.7096774193549</v>
      </c>
      <c r="L35" s="33">
        <v>120.96774193548387</v>
      </c>
      <c r="M35" s="34">
        <f t="shared" si="0"/>
        <v>5564.5161290322585</v>
      </c>
      <c r="N35" s="41">
        <v>1179.4354838709678</v>
      </c>
      <c r="O35" s="36">
        <f t="shared" si="1"/>
        <v>4385.0806451612907</v>
      </c>
    </row>
    <row r="36" spans="1:393" s="37" customFormat="1" ht="24.95" customHeight="1" x14ac:dyDescent="0.25">
      <c r="A36" s="25">
        <v>25</v>
      </c>
      <c r="B36" s="44" t="s">
        <v>25</v>
      </c>
      <c r="C36" s="39" t="s">
        <v>71</v>
      </c>
      <c r="D36" s="42" t="s">
        <v>72</v>
      </c>
      <c r="E36" s="45">
        <v>3870.9677419354839</v>
      </c>
      <c r="F36" s="29">
        <v>0</v>
      </c>
      <c r="G36" s="30">
        <v>0</v>
      </c>
      <c r="H36" s="31">
        <v>0</v>
      </c>
      <c r="I36" s="31">
        <v>0</v>
      </c>
      <c r="J36" s="31">
        <v>0</v>
      </c>
      <c r="K36" s="32">
        <v>967.74193548387098</v>
      </c>
      <c r="L36" s="33">
        <v>120.96774193548387</v>
      </c>
      <c r="M36" s="34">
        <f t="shared" si="0"/>
        <v>4959.677419354839</v>
      </c>
      <c r="N36" s="41">
        <v>1048.3870967741937</v>
      </c>
      <c r="O36" s="36">
        <f t="shared" si="1"/>
        <v>3911.2903225806454</v>
      </c>
    </row>
    <row r="37" spans="1:393" s="37" customFormat="1" ht="24.95" customHeight="1" x14ac:dyDescent="0.25">
      <c r="A37" s="25">
        <v>26</v>
      </c>
      <c r="B37" s="44" t="s">
        <v>25</v>
      </c>
      <c r="C37" s="42" t="s">
        <v>73</v>
      </c>
      <c r="D37" s="42" t="s">
        <v>74</v>
      </c>
      <c r="E37" s="45">
        <v>7258.0645161290322</v>
      </c>
      <c r="F37" s="29">
        <v>181.45161290322582</v>
      </c>
      <c r="G37" s="30"/>
      <c r="H37" s="31"/>
      <c r="I37" s="31"/>
      <c r="J37" s="31"/>
      <c r="K37" s="32">
        <v>1814.516129032258</v>
      </c>
      <c r="L37" s="33">
        <v>120.96774193548387</v>
      </c>
      <c r="M37" s="34">
        <f t="shared" si="0"/>
        <v>9374.9999999999982</v>
      </c>
      <c r="N37" s="41">
        <v>2190.1209677419351</v>
      </c>
      <c r="O37" s="36">
        <f t="shared" si="1"/>
        <v>7184.8790322580626</v>
      </c>
    </row>
    <row r="38" spans="1:393" s="37" customFormat="1" ht="24.95" customHeight="1" x14ac:dyDescent="0.25">
      <c r="A38" s="25">
        <v>27</v>
      </c>
      <c r="B38" s="44" t="s">
        <v>25</v>
      </c>
      <c r="C38" s="39" t="s">
        <v>75</v>
      </c>
      <c r="D38" s="39" t="s">
        <v>76</v>
      </c>
      <c r="E38" s="40">
        <v>1354.8387096774195</v>
      </c>
      <c r="F38" s="29">
        <v>0</v>
      </c>
      <c r="G38" s="30">
        <v>0</v>
      </c>
      <c r="H38" s="31">
        <v>0</v>
      </c>
      <c r="I38" s="31">
        <v>0</v>
      </c>
      <c r="J38" s="31">
        <v>0</v>
      </c>
      <c r="K38" s="32">
        <v>338.70967741935488</v>
      </c>
      <c r="L38" s="33">
        <v>112.90322580645162</v>
      </c>
      <c r="M38" s="34">
        <f t="shared" si="0"/>
        <v>1806.4516129032261</v>
      </c>
      <c r="N38" s="41">
        <v>341.12903225806457</v>
      </c>
      <c r="O38" s="36">
        <f t="shared" si="1"/>
        <v>1465.3225806451615</v>
      </c>
    </row>
    <row r="39" spans="1:393" s="37" customFormat="1" ht="24.95" customHeight="1" x14ac:dyDescent="0.25">
      <c r="A39" s="25">
        <v>28</v>
      </c>
      <c r="B39" s="44" t="s">
        <v>25</v>
      </c>
      <c r="C39" s="39" t="s">
        <v>77</v>
      </c>
      <c r="D39" s="39" t="s">
        <v>52</v>
      </c>
      <c r="E39" s="40">
        <v>1354.8387096774195</v>
      </c>
      <c r="F39" s="29">
        <v>0</v>
      </c>
      <c r="G39" s="30">
        <v>0</v>
      </c>
      <c r="H39" s="31">
        <v>0</v>
      </c>
      <c r="I39" s="31">
        <v>0</v>
      </c>
      <c r="J39" s="31">
        <v>0</v>
      </c>
      <c r="K39" s="32">
        <v>338.70967741935488</v>
      </c>
      <c r="L39" s="33">
        <v>112.90322580645162</v>
      </c>
      <c r="M39" s="34">
        <f t="shared" si="0"/>
        <v>1806.4516129032261</v>
      </c>
      <c r="N39" s="41">
        <v>341.12903225806457</v>
      </c>
      <c r="O39" s="36">
        <f t="shared" si="1"/>
        <v>1465.3225806451615</v>
      </c>
      <c r="T39" s="46"/>
    </row>
    <row r="40" spans="1:393" s="37" customFormat="1" ht="24.95" customHeight="1" thickBot="1" x14ac:dyDescent="0.3">
      <c r="A40" s="25">
        <v>29</v>
      </c>
      <c r="B40" s="44" t="s">
        <v>25</v>
      </c>
      <c r="C40" s="42" t="s">
        <v>78</v>
      </c>
      <c r="D40" s="42" t="s">
        <v>76</v>
      </c>
      <c r="E40" s="45">
        <v>1354.8387096774195</v>
      </c>
      <c r="F40" s="29">
        <v>0</v>
      </c>
      <c r="G40" s="30">
        <v>0</v>
      </c>
      <c r="H40" s="31">
        <v>0</v>
      </c>
      <c r="I40" s="31">
        <v>0</v>
      </c>
      <c r="J40" s="31">
        <v>0</v>
      </c>
      <c r="K40" s="32">
        <v>338.70967741935488</v>
      </c>
      <c r="L40" s="33">
        <v>112.90322580645162</v>
      </c>
      <c r="M40" s="34">
        <f t="shared" si="0"/>
        <v>1806.4516129032261</v>
      </c>
      <c r="N40" s="41">
        <v>341.12903225806457</v>
      </c>
      <c r="O40" s="36">
        <f t="shared" si="1"/>
        <v>1465.3225806451615</v>
      </c>
      <c r="T40" s="46"/>
    </row>
    <row r="41" spans="1:393" s="54" customFormat="1" ht="21" customHeight="1" thickBot="1" x14ac:dyDescent="0.3">
      <c r="A41" s="47">
        <f>A40</f>
        <v>29</v>
      </c>
      <c r="B41" s="48"/>
      <c r="C41" s="49" t="s">
        <v>79</v>
      </c>
      <c r="D41" s="50"/>
      <c r="E41" s="51">
        <f t="shared" ref="E41:O41" si="2">SUM(E12:E40)</f>
        <v>148370.96774193551</v>
      </c>
      <c r="F41" s="51">
        <f t="shared" si="2"/>
        <v>1959.6774193548385</v>
      </c>
      <c r="G41" s="51">
        <f t="shared" si="2"/>
        <v>0</v>
      </c>
      <c r="H41" s="51">
        <f t="shared" si="2"/>
        <v>0</v>
      </c>
      <c r="I41" s="51">
        <f t="shared" si="2"/>
        <v>0</v>
      </c>
      <c r="J41" s="51">
        <f t="shared" si="2"/>
        <v>0</v>
      </c>
      <c r="K41" s="51">
        <f t="shared" si="2"/>
        <v>37092.741935483878</v>
      </c>
      <c r="L41" s="51">
        <f t="shared" si="2"/>
        <v>4629.032258064517</v>
      </c>
      <c r="M41" s="51">
        <f t="shared" si="2"/>
        <v>192052.4193548387</v>
      </c>
      <c r="N41" s="51">
        <f t="shared" si="2"/>
        <v>40117.943548387113</v>
      </c>
      <c r="O41" s="52">
        <f t="shared" si="2"/>
        <v>151934.47580645158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</row>
    <row r="42" spans="1:393" s="54" customFormat="1" ht="12.75" customHeight="1" x14ac:dyDescent="0.2">
      <c r="A42" s="55"/>
      <c r="B42" s="56"/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9"/>
      <c r="O42" s="58"/>
      <c r="P42" s="58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</row>
    <row r="43" spans="1:393" s="54" customFormat="1" ht="21" customHeight="1" x14ac:dyDescent="0.25">
      <c r="A43" s="60" t="s">
        <v>80</v>
      </c>
      <c r="B43" s="61"/>
      <c r="C43" s="62" t="s">
        <v>81</v>
      </c>
      <c r="D43" s="62"/>
      <c r="E43" s="62"/>
      <c r="F43" s="63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</row>
    <row r="44" spans="1:393" s="54" customFormat="1" ht="21" customHeight="1" x14ac:dyDescent="0.25">
      <c r="A44" s="55"/>
      <c r="B44" s="56"/>
      <c r="C44" s="64" t="s">
        <v>82</v>
      </c>
      <c r="D44" s="57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</row>
    <row r="45" spans="1:393" s="3" customFormat="1" ht="20.100000000000001" customHeight="1" x14ac:dyDescent="0.25">
      <c r="A45" s="65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6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</row>
    <row r="47" spans="1:393" s="3" customFormat="1" ht="24.95" customHeight="1" x14ac:dyDescent="0.25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</row>
    <row r="48" spans="1:393" s="6" customFormat="1" ht="20.100000000000001" customHeight="1" x14ac:dyDescent="0.3">
      <c r="A48" s="4" t="s">
        <v>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</row>
    <row r="49" spans="1:393" s="6" customFormat="1" ht="20.100000000000001" customHeight="1" x14ac:dyDescent="0.3">
      <c r="A49" s="4" t="s">
        <v>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</row>
    <row r="50" spans="1:393" s="6" customFormat="1" ht="20.100000000000001" customHeight="1" x14ac:dyDescent="0.3">
      <c r="A50" s="7" t="s">
        <v>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</row>
    <row r="51" spans="1:393" s="6" customFormat="1" ht="20.100000000000001" customHeight="1" x14ac:dyDescent="0.25">
      <c r="A51" s="8" t="s">
        <v>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</row>
    <row r="52" spans="1:393" s="6" customFormat="1" ht="20.100000000000001" customHeight="1" x14ac:dyDescent="0.25">
      <c r="A52" s="8" t="s">
        <v>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</row>
    <row r="53" spans="1:393" s="6" customFormat="1" ht="20.100000000000001" customHeight="1" x14ac:dyDescent="0.3">
      <c r="A53" s="9" t="s">
        <v>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</row>
    <row r="54" spans="1:393" s="6" customFormat="1" ht="20.100000000000001" customHeight="1" x14ac:dyDescent="0.3">
      <c r="A54" s="4" t="s">
        <v>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</row>
    <row r="55" spans="1:393" s="6" customFormat="1" ht="20.100000000000001" customHeight="1" thickBot="1" x14ac:dyDescent="0.25">
      <c r="A55" s="10" t="s">
        <v>83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</row>
    <row r="56" spans="1:393" ht="24" customHeight="1" thickBot="1" x14ac:dyDescent="0.3">
      <c r="A56" s="12" t="s">
        <v>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OC56"/>
    </row>
    <row r="57" spans="1:393" s="24" customFormat="1" ht="46.5" customHeight="1" thickBot="1" x14ac:dyDescent="0.3">
      <c r="A57" s="17" t="s">
        <v>10</v>
      </c>
      <c r="B57" s="18" t="s">
        <v>11</v>
      </c>
      <c r="C57" s="19" t="s">
        <v>12</v>
      </c>
      <c r="D57" s="19" t="s">
        <v>13</v>
      </c>
      <c r="E57" s="20" t="s">
        <v>84</v>
      </c>
      <c r="F57" s="20" t="s">
        <v>15</v>
      </c>
      <c r="G57" s="20" t="s">
        <v>16</v>
      </c>
      <c r="H57" s="20" t="s">
        <v>17</v>
      </c>
      <c r="I57" s="21" t="s">
        <v>18</v>
      </c>
      <c r="J57" s="20" t="s">
        <v>19</v>
      </c>
      <c r="K57" s="20" t="s">
        <v>20</v>
      </c>
      <c r="L57" s="20" t="s">
        <v>21</v>
      </c>
      <c r="M57" s="20" t="s">
        <v>22</v>
      </c>
      <c r="N57" s="22" t="s">
        <v>23</v>
      </c>
      <c r="O57" s="68" t="s">
        <v>24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</row>
    <row r="58" spans="1:393" s="37" customFormat="1" ht="24.95" customHeight="1" x14ac:dyDescent="0.25">
      <c r="A58" s="25">
        <v>1</v>
      </c>
      <c r="B58" s="26" t="s">
        <v>25</v>
      </c>
      <c r="C58" s="27" t="s">
        <v>26</v>
      </c>
      <c r="D58" s="27" t="s">
        <v>27</v>
      </c>
      <c r="E58" s="29">
        <v>15000</v>
      </c>
      <c r="F58" s="69">
        <v>375</v>
      </c>
      <c r="G58" s="30">
        <v>0</v>
      </c>
      <c r="H58" s="31">
        <v>0</v>
      </c>
      <c r="I58" s="31">
        <v>0</v>
      </c>
      <c r="J58" s="31">
        <v>0</v>
      </c>
      <c r="K58" s="32">
        <v>3750</v>
      </c>
      <c r="L58" s="33">
        <v>250</v>
      </c>
      <c r="M58" s="34">
        <f>SUM(E58:L58)</f>
        <v>19375</v>
      </c>
      <c r="N58" s="70">
        <v>4297.04</v>
      </c>
      <c r="O58" s="71">
        <f>M58-N58</f>
        <v>15077.96</v>
      </c>
    </row>
    <row r="59" spans="1:393" s="37" customFormat="1" ht="24.95" customHeight="1" x14ac:dyDescent="0.25">
      <c r="A59" s="25">
        <v>2</v>
      </c>
      <c r="B59" s="38" t="s">
        <v>25</v>
      </c>
      <c r="C59" s="39" t="s">
        <v>28</v>
      </c>
      <c r="D59" s="39" t="s">
        <v>29</v>
      </c>
      <c r="E59" s="72">
        <v>11000</v>
      </c>
      <c r="F59" s="32">
        <v>375</v>
      </c>
      <c r="G59" s="30">
        <v>0</v>
      </c>
      <c r="H59" s="31">
        <v>0</v>
      </c>
      <c r="I59" s="31">
        <v>0</v>
      </c>
      <c r="J59" s="31">
        <v>0</v>
      </c>
      <c r="K59" s="32">
        <v>2750</v>
      </c>
      <c r="L59" s="33">
        <v>250</v>
      </c>
      <c r="M59" s="34">
        <f t="shared" ref="M59:M86" si="3">SUM(E59:L59)</f>
        <v>14375</v>
      </c>
      <c r="N59" s="70">
        <v>3124.84</v>
      </c>
      <c r="O59" s="73">
        <f t="shared" ref="O59:O86" si="4">M59-N59</f>
        <v>11250.16</v>
      </c>
    </row>
    <row r="60" spans="1:393" s="37" customFormat="1" ht="24.95" customHeight="1" x14ac:dyDescent="0.25">
      <c r="A60" s="25">
        <v>3</v>
      </c>
      <c r="B60" s="38" t="s">
        <v>25</v>
      </c>
      <c r="C60" s="39" t="s">
        <v>30</v>
      </c>
      <c r="D60" s="39" t="s">
        <v>31</v>
      </c>
      <c r="E60" s="72">
        <v>8000</v>
      </c>
      <c r="F60" s="32">
        <v>0</v>
      </c>
      <c r="G60" s="30">
        <v>0</v>
      </c>
      <c r="H60" s="31">
        <v>0</v>
      </c>
      <c r="I60" s="31">
        <v>0</v>
      </c>
      <c r="J60" s="31">
        <v>0</v>
      </c>
      <c r="K60" s="32">
        <v>2000.0000000000002</v>
      </c>
      <c r="L60" s="33">
        <v>250</v>
      </c>
      <c r="M60" s="34">
        <f t="shared" si="3"/>
        <v>10250</v>
      </c>
      <c r="N60" s="70">
        <v>2062.9</v>
      </c>
      <c r="O60" s="73">
        <f t="shared" si="4"/>
        <v>8187.1</v>
      </c>
    </row>
    <row r="61" spans="1:393" s="37" customFormat="1" ht="24.95" customHeight="1" x14ac:dyDescent="0.25">
      <c r="A61" s="25">
        <v>4</v>
      </c>
      <c r="B61" s="38" t="s">
        <v>25</v>
      </c>
      <c r="C61" s="39" t="s">
        <v>32</v>
      </c>
      <c r="D61" s="39" t="s">
        <v>33</v>
      </c>
      <c r="E61" s="72">
        <v>15000</v>
      </c>
      <c r="F61" s="32">
        <v>375</v>
      </c>
      <c r="G61" s="30">
        <v>0</v>
      </c>
      <c r="H61" s="31">
        <v>0</v>
      </c>
      <c r="I61" s="31">
        <v>0</v>
      </c>
      <c r="J61" s="31">
        <v>0</v>
      </c>
      <c r="K61" s="32">
        <v>3750</v>
      </c>
      <c r="L61" s="74">
        <v>250</v>
      </c>
      <c r="M61" s="34">
        <f t="shared" si="3"/>
        <v>19375</v>
      </c>
      <c r="N61" s="70">
        <v>4297.04</v>
      </c>
      <c r="O61" s="73">
        <f t="shared" si="4"/>
        <v>15077.96</v>
      </c>
    </row>
    <row r="62" spans="1:393" s="37" customFormat="1" ht="24.95" customHeight="1" x14ac:dyDescent="0.25">
      <c r="A62" s="25">
        <v>5</v>
      </c>
      <c r="B62" s="38" t="s">
        <v>25</v>
      </c>
      <c r="C62" s="39" t="s">
        <v>34</v>
      </c>
      <c r="D62" s="39" t="s">
        <v>35</v>
      </c>
      <c r="E62" s="72">
        <v>8000</v>
      </c>
      <c r="F62" s="32">
        <v>0</v>
      </c>
      <c r="G62" s="30">
        <v>0</v>
      </c>
      <c r="H62" s="31">
        <v>0</v>
      </c>
      <c r="I62" s="31">
        <v>0</v>
      </c>
      <c r="J62" s="31">
        <v>0</v>
      </c>
      <c r="K62" s="32">
        <v>2000.0000000000002</v>
      </c>
      <c r="L62" s="33">
        <v>250</v>
      </c>
      <c r="M62" s="34">
        <f t="shared" si="3"/>
        <v>10250</v>
      </c>
      <c r="N62" s="70">
        <v>2062.9</v>
      </c>
      <c r="O62" s="73">
        <f t="shared" si="4"/>
        <v>8187.1</v>
      </c>
    </row>
    <row r="63" spans="1:393" s="37" customFormat="1" ht="24.95" customHeight="1" x14ac:dyDescent="0.25">
      <c r="A63" s="25">
        <v>6</v>
      </c>
      <c r="B63" s="38" t="s">
        <v>25</v>
      </c>
      <c r="C63" s="39" t="s">
        <v>38</v>
      </c>
      <c r="D63" s="39" t="s">
        <v>39</v>
      </c>
      <c r="E63" s="72">
        <v>5500</v>
      </c>
      <c r="F63" s="32">
        <v>0</v>
      </c>
      <c r="G63" s="30">
        <v>0</v>
      </c>
      <c r="H63" s="31">
        <v>0</v>
      </c>
      <c r="I63" s="31">
        <v>0</v>
      </c>
      <c r="J63" s="31">
        <v>0</v>
      </c>
      <c r="K63" s="32">
        <v>1375</v>
      </c>
      <c r="L63" s="33">
        <v>250</v>
      </c>
      <c r="M63" s="34">
        <f t="shared" si="3"/>
        <v>7125</v>
      </c>
      <c r="N63" s="70">
        <v>1294.9000000000001</v>
      </c>
      <c r="O63" s="73">
        <f t="shared" si="4"/>
        <v>5830.1</v>
      </c>
    </row>
    <row r="64" spans="1:393" s="37" customFormat="1" ht="24.95" customHeight="1" x14ac:dyDescent="0.25">
      <c r="A64" s="25">
        <v>7</v>
      </c>
      <c r="B64" s="38" t="s">
        <v>25</v>
      </c>
      <c r="C64" s="39" t="s">
        <v>44</v>
      </c>
      <c r="D64" s="39" t="s">
        <v>45</v>
      </c>
      <c r="E64" s="72">
        <v>5500</v>
      </c>
      <c r="F64" s="32">
        <v>0</v>
      </c>
      <c r="G64" s="30">
        <v>0</v>
      </c>
      <c r="H64" s="31">
        <v>0</v>
      </c>
      <c r="I64" s="31">
        <v>0</v>
      </c>
      <c r="J64" s="31">
        <v>0</v>
      </c>
      <c r="K64" s="32">
        <v>1375</v>
      </c>
      <c r="L64" s="33">
        <v>250</v>
      </c>
      <c r="M64" s="34">
        <f t="shared" si="3"/>
        <v>7125</v>
      </c>
      <c r="N64" s="70">
        <v>1294.9000000000001</v>
      </c>
      <c r="O64" s="73">
        <f t="shared" si="4"/>
        <v>5830.1</v>
      </c>
    </row>
    <row r="65" spans="1:20" s="37" customFormat="1" ht="24.95" customHeight="1" x14ac:dyDescent="0.25">
      <c r="A65" s="25">
        <v>8</v>
      </c>
      <c r="B65" s="38" t="s">
        <v>25</v>
      </c>
      <c r="C65" s="39" t="s">
        <v>46</v>
      </c>
      <c r="D65" s="39" t="s">
        <v>47</v>
      </c>
      <c r="E65" s="72">
        <v>4500</v>
      </c>
      <c r="F65" s="32">
        <v>0</v>
      </c>
      <c r="G65" s="30">
        <v>0</v>
      </c>
      <c r="H65" s="31">
        <v>0</v>
      </c>
      <c r="I65" s="31">
        <v>0</v>
      </c>
      <c r="J65" s="31">
        <v>0</v>
      </c>
      <c r="K65" s="32">
        <v>1125</v>
      </c>
      <c r="L65" s="33">
        <v>250</v>
      </c>
      <c r="M65" s="34">
        <f t="shared" si="3"/>
        <v>5875</v>
      </c>
      <c r="N65" s="70">
        <v>971.85</v>
      </c>
      <c r="O65" s="73">
        <f t="shared" si="4"/>
        <v>4903.1499999999996</v>
      </c>
    </row>
    <row r="66" spans="1:20" s="37" customFormat="1" ht="24.95" customHeight="1" x14ac:dyDescent="0.25">
      <c r="A66" s="25">
        <v>9</v>
      </c>
      <c r="B66" s="38" t="s">
        <v>25</v>
      </c>
      <c r="C66" s="39" t="s">
        <v>48</v>
      </c>
      <c r="D66" s="39" t="s">
        <v>47</v>
      </c>
      <c r="E66" s="72">
        <v>4500</v>
      </c>
      <c r="F66" s="32">
        <v>0</v>
      </c>
      <c r="G66" s="30">
        <v>0</v>
      </c>
      <c r="H66" s="31">
        <v>0</v>
      </c>
      <c r="I66" s="31">
        <v>0</v>
      </c>
      <c r="J66" s="31">
        <v>0</v>
      </c>
      <c r="K66" s="32">
        <v>1125</v>
      </c>
      <c r="L66" s="33">
        <v>250</v>
      </c>
      <c r="M66" s="34">
        <f t="shared" si="3"/>
        <v>5875</v>
      </c>
      <c r="N66" s="70">
        <v>971.85</v>
      </c>
      <c r="O66" s="73">
        <f t="shared" si="4"/>
        <v>4903.1499999999996</v>
      </c>
    </row>
    <row r="67" spans="1:20" s="37" customFormat="1" ht="24.95" customHeight="1" x14ac:dyDescent="0.25">
      <c r="A67" s="25">
        <v>10</v>
      </c>
      <c r="B67" s="38" t="s">
        <v>25</v>
      </c>
      <c r="C67" s="39" t="s">
        <v>49</v>
      </c>
      <c r="D67" s="39" t="s">
        <v>50</v>
      </c>
      <c r="E67" s="72">
        <v>4500</v>
      </c>
      <c r="F67" s="32">
        <v>0</v>
      </c>
      <c r="G67" s="30">
        <v>0</v>
      </c>
      <c r="H67" s="31">
        <v>0</v>
      </c>
      <c r="I67" s="31">
        <v>0</v>
      </c>
      <c r="J67" s="31">
        <v>0</v>
      </c>
      <c r="K67" s="32">
        <v>1125</v>
      </c>
      <c r="L67" s="75">
        <v>250</v>
      </c>
      <c r="M67" s="34">
        <f t="shared" si="3"/>
        <v>5875</v>
      </c>
      <c r="N67" s="70">
        <v>971.85</v>
      </c>
      <c r="O67" s="73">
        <f t="shared" si="4"/>
        <v>4903.1499999999996</v>
      </c>
    </row>
    <row r="68" spans="1:20" s="37" customFormat="1" ht="24.95" customHeight="1" x14ac:dyDescent="0.25">
      <c r="A68" s="25">
        <v>11</v>
      </c>
      <c r="B68" s="38" t="s">
        <v>25</v>
      </c>
      <c r="C68" s="39" t="s">
        <v>51</v>
      </c>
      <c r="D68" s="39" t="s">
        <v>52</v>
      </c>
      <c r="E68" s="72">
        <v>3000</v>
      </c>
      <c r="F68" s="32">
        <v>0</v>
      </c>
      <c r="G68" s="30">
        <v>0</v>
      </c>
      <c r="H68" s="31">
        <v>0</v>
      </c>
      <c r="I68" s="31">
        <v>0</v>
      </c>
      <c r="J68" s="31">
        <v>0</v>
      </c>
      <c r="K68" s="32">
        <v>750</v>
      </c>
      <c r="L68" s="33">
        <v>250</v>
      </c>
      <c r="M68" s="34">
        <f t="shared" si="3"/>
        <v>4000</v>
      </c>
      <c r="N68" s="70">
        <v>575.4</v>
      </c>
      <c r="O68" s="73">
        <f t="shared" si="4"/>
        <v>3424.6</v>
      </c>
    </row>
    <row r="69" spans="1:20" s="43" customFormat="1" ht="24.95" customHeight="1" x14ac:dyDescent="0.25">
      <c r="A69" s="25">
        <v>12</v>
      </c>
      <c r="B69" s="38" t="s">
        <v>25</v>
      </c>
      <c r="C69" s="39" t="s">
        <v>53</v>
      </c>
      <c r="D69" s="39" t="s">
        <v>54</v>
      </c>
      <c r="E69" s="72">
        <v>11000</v>
      </c>
      <c r="F69" s="32">
        <v>375</v>
      </c>
      <c r="G69" s="30">
        <v>0</v>
      </c>
      <c r="H69" s="31">
        <v>0</v>
      </c>
      <c r="I69" s="31">
        <v>0</v>
      </c>
      <c r="J69" s="31">
        <v>0</v>
      </c>
      <c r="K69" s="32">
        <v>2750</v>
      </c>
      <c r="L69" s="75">
        <v>250</v>
      </c>
      <c r="M69" s="34">
        <f t="shared" si="3"/>
        <v>14375</v>
      </c>
      <c r="N69" s="76">
        <v>3124.84</v>
      </c>
      <c r="O69" s="73">
        <f t="shared" si="4"/>
        <v>11250.16</v>
      </c>
    </row>
    <row r="70" spans="1:20" s="37" customFormat="1" ht="24.95" customHeight="1" x14ac:dyDescent="0.25">
      <c r="A70" s="25">
        <v>13</v>
      </c>
      <c r="B70" s="38" t="s">
        <v>25</v>
      </c>
      <c r="C70" s="39" t="s">
        <v>57</v>
      </c>
      <c r="D70" s="39" t="s">
        <v>58</v>
      </c>
      <c r="E70" s="72">
        <v>8000</v>
      </c>
      <c r="F70" s="32">
        <v>0</v>
      </c>
      <c r="G70" s="30">
        <v>0</v>
      </c>
      <c r="H70" s="31">
        <v>0</v>
      </c>
      <c r="I70" s="31">
        <v>0</v>
      </c>
      <c r="J70" s="31">
        <v>0</v>
      </c>
      <c r="K70" s="32">
        <v>2000.0000000000002</v>
      </c>
      <c r="L70" s="33">
        <v>250</v>
      </c>
      <c r="M70" s="34">
        <f t="shared" si="3"/>
        <v>10250</v>
      </c>
      <c r="N70" s="70">
        <v>2062.9</v>
      </c>
      <c r="O70" s="73">
        <f t="shared" si="4"/>
        <v>8187.1</v>
      </c>
    </row>
    <row r="71" spans="1:20" s="37" customFormat="1" ht="24.95" customHeight="1" x14ac:dyDescent="0.25">
      <c r="A71" s="25">
        <v>14</v>
      </c>
      <c r="B71" s="44" t="s">
        <v>25</v>
      </c>
      <c r="C71" s="39" t="s">
        <v>59</v>
      </c>
      <c r="D71" s="39" t="s">
        <v>47</v>
      </c>
      <c r="E71" s="72">
        <v>4500</v>
      </c>
      <c r="F71" s="32">
        <v>0</v>
      </c>
      <c r="G71" s="30">
        <v>0</v>
      </c>
      <c r="H71" s="31">
        <v>0</v>
      </c>
      <c r="I71" s="31">
        <v>0</v>
      </c>
      <c r="J71" s="31">
        <v>0</v>
      </c>
      <c r="K71" s="32">
        <v>1125</v>
      </c>
      <c r="L71" s="33">
        <v>250</v>
      </c>
      <c r="M71" s="34">
        <f t="shared" si="3"/>
        <v>5875</v>
      </c>
      <c r="N71" s="70">
        <v>971.85</v>
      </c>
      <c r="O71" s="73">
        <f t="shared" si="4"/>
        <v>4903.1499999999996</v>
      </c>
    </row>
    <row r="72" spans="1:20" s="37" customFormat="1" ht="24.95" customHeight="1" x14ac:dyDescent="0.25">
      <c r="A72" s="25">
        <v>15</v>
      </c>
      <c r="B72" s="44" t="s">
        <v>25</v>
      </c>
      <c r="C72" s="39" t="s">
        <v>60</v>
      </c>
      <c r="D72" s="39" t="s">
        <v>52</v>
      </c>
      <c r="E72" s="72">
        <v>3000</v>
      </c>
      <c r="F72" s="32">
        <v>0</v>
      </c>
      <c r="G72" s="30">
        <v>0</v>
      </c>
      <c r="H72" s="31">
        <v>0</v>
      </c>
      <c r="I72" s="31">
        <v>0</v>
      </c>
      <c r="J72" s="31">
        <v>0</v>
      </c>
      <c r="K72" s="32">
        <v>750</v>
      </c>
      <c r="L72" s="33">
        <v>250</v>
      </c>
      <c r="M72" s="34">
        <f t="shared" si="3"/>
        <v>4000</v>
      </c>
      <c r="N72" s="70">
        <v>575.4</v>
      </c>
      <c r="O72" s="73">
        <f t="shared" si="4"/>
        <v>3424.6</v>
      </c>
    </row>
    <row r="73" spans="1:20" s="37" customFormat="1" ht="24.95" customHeight="1" x14ac:dyDescent="0.25">
      <c r="A73" s="25">
        <v>16</v>
      </c>
      <c r="B73" s="44" t="s">
        <v>25</v>
      </c>
      <c r="C73" s="39" t="s">
        <v>61</v>
      </c>
      <c r="D73" s="39" t="s">
        <v>62</v>
      </c>
      <c r="E73" s="72">
        <v>15000</v>
      </c>
      <c r="F73" s="32">
        <v>375</v>
      </c>
      <c r="G73" s="30">
        <v>0</v>
      </c>
      <c r="H73" s="31">
        <v>0</v>
      </c>
      <c r="I73" s="31">
        <v>0</v>
      </c>
      <c r="J73" s="31">
        <v>0</v>
      </c>
      <c r="K73" s="32">
        <v>3750</v>
      </c>
      <c r="L73" s="33">
        <v>250</v>
      </c>
      <c r="M73" s="34">
        <f t="shared" si="3"/>
        <v>19375</v>
      </c>
      <c r="N73" s="70">
        <v>4297.04</v>
      </c>
      <c r="O73" s="73">
        <f t="shared" si="4"/>
        <v>15077.96</v>
      </c>
    </row>
    <row r="74" spans="1:20" s="37" customFormat="1" ht="24.95" customHeight="1" x14ac:dyDescent="0.25">
      <c r="A74" s="25">
        <v>17</v>
      </c>
      <c r="B74" s="44" t="s">
        <v>25</v>
      </c>
      <c r="C74" s="39" t="s">
        <v>67</v>
      </c>
      <c r="D74" s="39" t="s">
        <v>68</v>
      </c>
      <c r="E74" s="72">
        <v>15000</v>
      </c>
      <c r="F74" s="32">
        <v>375</v>
      </c>
      <c r="G74" s="30">
        <v>0</v>
      </c>
      <c r="H74" s="31">
        <v>0</v>
      </c>
      <c r="I74" s="31">
        <v>0</v>
      </c>
      <c r="J74" s="31">
        <v>0</v>
      </c>
      <c r="K74" s="32">
        <v>3750</v>
      </c>
      <c r="L74" s="33">
        <v>250</v>
      </c>
      <c r="M74" s="34">
        <f t="shared" si="3"/>
        <v>19375</v>
      </c>
      <c r="N74" s="70">
        <v>4297.04</v>
      </c>
      <c r="O74" s="73">
        <f t="shared" si="4"/>
        <v>15077.96</v>
      </c>
    </row>
    <row r="75" spans="1:20" s="37" customFormat="1" ht="24.95" customHeight="1" x14ac:dyDescent="0.25">
      <c r="A75" s="25">
        <v>18</v>
      </c>
      <c r="B75" s="44" t="s">
        <v>25</v>
      </c>
      <c r="C75" s="39" t="s">
        <v>69</v>
      </c>
      <c r="D75" s="39" t="s">
        <v>70</v>
      </c>
      <c r="E75" s="72">
        <v>9000</v>
      </c>
      <c r="F75" s="32">
        <v>0</v>
      </c>
      <c r="G75" s="30">
        <v>0</v>
      </c>
      <c r="H75" s="31">
        <v>0</v>
      </c>
      <c r="I75" s="31">
        <v>0</v>
      </c>
      <c r="J75" s="31">
        <v>0</v>
      </c>
      <c r="K75" s="32">
        <v>2250</v>
      </c>
      <c r="L75" s="33">
        <v>250</v>
      </c>
      <c r="M75" s="34">
        <f t="shared" si="3"/>
        <v>11500</v>
      </c>
      <c r="N75" s="70">
        <v>2450.4499999999998</v>
      </c>
      <c r="O75" s="73">
        <f t="shared" si="4"/>
        <v>9049.5499999999993</v>
      </c>
    </row>
    <row r="76" spans="1:20" s="37" customFormat="1" ht="24.95" customHeight="1" x14ac:dyDescent="0.25">
      <c r="A76" s="25">
        <v>19</v>
      </c>
      <c r="B76" s="44" t="s">
        <v>25</v>
      </c>
      <c r="C76" s="42" t="s">
        <v>71</v>
      </c>
      <c r="D76" s="42" t="s">
        <v>72</v>
      </c>
      <c r="E76" s="72">
        <v>8000</v>
      </c>
      <c r="F76" s="32"/>
      <c r="G76" s="30"/>
      <c r="H76" s="31"/>
      <c r="I76" s="31"/>
      <c r="J76" s="31"/>
      <c r="K76" s="32">
        <v>2000</v>
      </c>
      <c r="L76" s="33">
        <v>250</v>
      </c>
      <c r="M76" s="34">
        <f t="shared" si="3"/>
        <v>10250</v>
      </c>
      <c r="N76" s="70">
        <v>2062.9</v>
      </c>
      <c r="O76" s="73">
        <f t="shared" si="4"/>
        <v>8187.1</v>
      </c>
    </row>
    <row r="77" spans="1:20" s="37" customFormat="1" ht="24.95" customHeight="1" x14ac:dyDescent="0.25">
      <c r="A77" s="25">
        <v>20</v>
      </c>
      <c r="B77" s="44" t="s">
        <v>25</v>
      </c>
      <c r="C77" s="39" t="s">
        <v>75</v>
      </c>
      <c r="D77" s="39" t="s">
        <v>76</v>
      </c>
      <c r="E77" s="72">
        <v>3000</v>
      </c>
      <c r="F77" s="32">
        <v>0</v>
      </c>
      <c r="G77" s="30">
        <v>0</v>
      </c>
      <c r="H77" s="31">
        <v>0</v>
      </c>
      <c r="I77" s="31">
        <v>0</v>
      </c>
      <c r="J77" s="31">
        <v>0</v>
      </c>
      <c r="K77" s="32">
        <v>750</v>
      </c>
      <c r="L77" s="33">
        <v>250</v>
      </c>
      <c r="M77" s="34">
        <f t="shared" si="3"/>
        <v>4000</v>
      </c>
      <c r="N77" s="70">
        <v>575.4</v>
      </c>
      <c r="O77" s="73">
        <f t="shared" si="4"/>
        <v>3424.6</v>
      </c>
    </row>
    <row r="78" spans="1:20" s="37" customFormat="1" ht="24.95" customHeight="1" x14ac:dyDescent="0.25">
      <c r="A78" s="25">
        <v>21</v>
      </c>
      <c r="B78" s="44" t="s">
        <v>25</v>
      </c>
      <c r="C78" s="39" t="s">
        <v>77</v>
      </c>
      <c r="D78" s="39" t="s">
        <v>52</v>
      </c>
      <c r="E78" s="72">
        <v>3000</v>
      </c>
      <c r="F78" s="32">
        <v>0</v>
      </c>
      <c r="G78" s="30">
        <v>0</v>
      </c>
      <c r="H78" s="31">
        <v>0</v>
      </c>
      <c r="I78" s="31">
        <v>0</v>
      </c>
      <c r="J78" s="31">
        <v>0</v>
      </c>
      <c r="K78" s="32">
        <v>750</v>
      </c>
      <c r="L78" s="33">
        <v>250</v>
      </c>
      <c r="M78" s="34">
        <f t="shared" si="3"/>
        <v>4000</v>
      </c>
      <c r="N78" s="70">
        <v>575.4</v>
      </c>
      <c r="O78" s="73">
        <f t="shared" si="4"/>
        <v>3424.6</v>
      </c>
      <c r="T78" s="46"/>
    </row>
    <row r="79" spans="1:20" s="37" customFormat="1" ht="24.95" customHeight="1" x14ac:dyDescent="0.25">
      <c r="A79" s="25">
        <v>22</v>
      </c>
      <c r="B79" s="44" t="s">
        <v>25</v>
      </c>
      <c r="C79" s="42" t="s">
        <v>78</v>
      </c>
      <c r="D79" s="42" t="s">
        <v>76</v>
      </c>
      <c r="E79" s="72">
        <v>3000</v>
      </c>
      <c r="F79" s="32"/>
      <c r="G79" s="30"/>
      <c r="H79" s="31"/>
      <c r="I79" s="31"/>
      <c r="J79" s="31"/>
      <c r="K79" s="32">
        <v>750</v>
      </c>
      <c r="L79" s="33">
        <v>250</v>
      </c>
      <c r="M79" s="34">
        <f t="shared" si="3"/>
        <v>4000</v>
      </c>
      <c r="N79" s="70">
        <v>575.4</v>
      </c>
      <c r="O79" s="73">
        <f t="shared" si="4"/>
        <v>3424.6</v>
      </c>
      <c r="T79" s="46"/>
    </row>
    <row r="80" spans="1:20" s="37" customFormat="1" ht="24.95" customHeight="1" x14ac:dyDescent="0.25">
      <c r="A80" s="25">
        <v>23</v>
      </c>
      <c r="B80" s="44" t="s">
        <v>25</v>
      </c>
      <c r="C80" s="42" t="s">
        <v>85</v>
      </c>
      <c r="D80" s="42" t="s">
        <v>86</v>
      </c>
      <c r="E80" s="72">
        <v>3354.8387096774195</v>
      </c>
      <c r="F80" s="32"/>
      <c r="G80" s="30"/>
      <c r="H80" s="31"/>
      <c r="I80" s="31"/>
      <c r="J80" s="31"/>
      <c r="K80" s="32">
        <v>838.70967741935488</v>
      </c>
      <c r="L80" s="33">
        <v>104.83870967741936</v>
      </c>
      <c r="M80" s="34">
        <f t="shared" si="3"/>
        <v>4298.3870967741941</v>
      </c>
      <c r="N80" s="70">
        <v>977.01451612903247</v>
      </c>
      <c r="O80" s="73">
        <f t="shared" si="4"/>
        <v>3321.3725806451616</v>
      </c>
      <c r="T80" s="46"/>
    </row>
    <row r="81" spans="1:392" s="37" customFormat="1" ht="24.95" customHeight="1" x14ac:dyDescent="0.25">
      <c r="A81" s="25">
        <v>24</v>
      </c>
      <c r="B81" s="44" t="s">
        <v>25</v>
      </c>
      <c r="C81" s="39" t="s">
        <v>87</v>
      </c>
      <c r="D81" s="39" t="s">
        <v>88</v>
      </c>
      <c r="E81" s="72">
        <v>3354.8387096774195</v>
      </c>
      <c r="F81" s="32">
        <v>0</v>
      </c>
      <c r="G81" s="30">
        <v>0</v>
      </c>
      <c r="H81" s="31">
        <v>0</v>
      </c>
      <c r="I81" s="31">
        <v>0</v>
      </c>
      <c r="J81" s="31">
        <v>0</v>
      </c>
      <c r="K81" s="32">
        <v>838.70967741935488</v>
      </c>
      <c r="L81" s="33">
        <v>104.83870967741936</v>
      </c>
      <c r="M81" s="34">
        <f t="shared" si="3"/>
        <v>4298.3870967741941</v>
      </c>
      <c r="N81" s="70">
        <v>978.06451612903243</v>
      </c>
      <c r="O81" s="73">
        <f t="shared" si="4"/>
        <v>3320.3225806451619</v>
      </c>
    </row>
    <row r="82" spans="1:392" s="37" customFormat="1" ht="24.95" customHeight="1" x14ac:dyDescent="0.25">
      <c r="A82" s="25">
        <v>25</v>
      </c>
      <c r="B82" s="44" t="s">
        <v>25</v>
      </c>
      <c r="C82" s="39" t="s">
        <v>89</v>
      </c>
      <c r="D82" s="39" t="s">
        <v>90</v>
      </c>
      <c r="E82" s="72">
        <v>2935.483870967742</v>
      </c>
      <c r="F82" s="32">
        <v>0</v>
      </c>
      <c r="G82" s="30">
        <v>0</v>
      </c>
      <c r="H82" s="31">
        <v>0</v>
      </c>
      <c r="I82" s="31">
        <v>0</v>
      </c>
      <c r="J82" s="31">
        <v>0</v>
      </c>
      <c r="K82" s="32">
        <v>733.87096774193549</v>
      </c>
      <c r="L82" s="33">
        <v>104.83870967741936</v>
      </c>
      <c r="M82" s="34">
        <f t="shared" si="3"/>
        <v>3774.1935483870971</v>
      </c>
      <c r="N82" s="76">
        <v>831.60645161290324</v>
      </c>
      <c r="O82" s="73">
        <f t="shared" si="4"/>
        <v>2942.5870967741939</v>
      </c>
    </row>
    <row r="83" spans="1:392" s="37" customFormat="1" ht="24.95" customHeight="1" x14ac:dyDescent="0.25">
      <c r="A83" s="25">
        <v>26</v>
      </c>
      <c r="B83" s="44" t="s">
        <v>25</v>
      </c>
      <c r="C83" s="39" t="s">
        <v>91</v>
      </c>
      <c r="D83" s="39" t="s">
        <v>92</v>
      </c>
      <c r="E83" s="72">
        <v>2935.483870967742</v>
      </c>
      <c r="F83" s="32">
        <v>0</v>
      </c>
      <c r="G83" s="30">
        <v>0</v>
      </c>
      <c r="H83" s="31">
        <v>0</v>
      </c>
      <c r="I83" s="31">
        <v>0</v>
      </c>
      <c r="J83" s="31">
        <v>0</v>
      </c>
      <c r="K83" s="32">
        <v>733.87096774193549</v>
      </c>
      <c r="L83" s="33">
        <v>104.83870967741936</v>
      </c>
      <c r="M83" s="34">
        <f t="shared" si="3"/>
        <v>3774.1935483870971</v>
      </c>
      <c r="N83" s="70">
        <v>831.60645161290324</v>
      </c>
      <c r="O83" s="73">
        <f t="shared" si="4"/>
        <v>2942.5870967741939</v>
      </c>
    </row>
    <row r="84" spans="1:392" s="37" customFormat="1" ht="24.95" customHeight="1" x14ac:dyDescent="0.25">
      <c r="A84" s="25">
        <v>27</v>
      </c>
      <c r="B84" s="44" t="s">
        <v>25</v>
      </c>
      <c r="C84" s="39" t="s">
        <v>93</v>
      </c>
      <c r="D84" s="39" t="s">
        <v>43</v>
      </c>
      <c r="E84" s="72">
        <v>3354.8387096774195</v>
      </c>
      <c r="F84" s="32">
        <v>0</v>
      </c>
      <c r="G84" s="30">
        <v>0</v>
      </c>
      <c r="H84" s="31">
        <v>0</v>
      </c>
      <c r="I84" s="31">
        <v>0</v>
      </c>
      <c r="J84" s="31">
        <v>0</v>
      </c>
      <c r="K84" s="32">
        <v>838.70967741935488</v>
      </c>
      <c r="L84" s="33">
        <v>104.83870967741936</v>
      </c>
      <c r="M84" s="34">
        <f t="shared" si="3"/>
        <v>4298.3870967741941</v>
      </c>
      <c r="N84" s="70">
        <v>994.26451612903247</v>
      </c>
      <c r="O84" s="73">
        <f t="shared" si="4"/>
        <v>3304.1225806451616</v>
      </c>
    </row>
    <row r="85" spans="1:392" s="37" customFormat="1" ht="30" customHeight="1" x14ac:dyDescent="0.25">
      <c r="A85" s="25">
        <v>28</v>
      </c>
      <c r="B85" s="44" t="s">
        <v>25</v>
      </c>
      <c r="C85" s="39" t="s">
        <v>94</v>
      </c>
      <c r="D85" s="77" t="s">
        <v>95</v>
      </c>
      <c r="E85" s="72">
        <v>4612.9032258064517</v>
      </c>
      <c r="F85" s="32">
        <v>157.26</v>
      </c>
      <c r="G85" s="30">
        <v>0</v>
      </c>
      <c r="H85" s="31">
        <v>0</v>
      </c>
      <c r="I85" s="31">
        <v>0</v>
      </c>
      <c r="J85" s="31">
        <v>0</v>
      </c>
      <c r="K85" s="32">
        <v>1153.2258064516129</v>
      </c>
      <c r="L85" s="33">
        <v>104.83870967741936</v>
      </c>
      <c r="M85" s="34">
        <f t="shared" si="3"/>
        <v>6028.2277419354841</v>
      </c>
      <c r="N85" s="70">
        <v>1509.8199999999997</v>
      </c>
      <c r="O85" s="73">
        <f t="shared" si="4"/>
        <v>4518.4077419354844</v>
      </c>
    </row>
    <row r="86" spans="1:392" s="37" customFormat="1" ht="24.95" customHeight="1" thickBot="1" x14ac:dyDescent="0.3">
      <c r="A86" s="25">
        <v>29</v>
      </c>
      <c r="B86" s="44" t="s">
        <v>25</v>
      </c>
      <c r="C86" s="39" t="s">
        <v>96</v>
      </c>
      <c r="D86" s="39" t="s">
        <v>97</v>
      </c>
      <c r="E86" s="72">
        <v>4258.0645161290322</v>
      </c>
      <c r="F86" s="32">
        <v>145.16</v>
      </c>
      <c r="G86" s="30">
        <v>0</v>
      </c>
      <c r="H86" s="31">
        <v>0</v>
      </c>
      <c r="I86" s="31">
        <v>0</v>
      </c>
      <c r="J86" s="31">
        <v>0</v>
      </c>
      <c r="K86" s="32">
        <v>1064.516129032258</v>
      </c>
      <c r="L86" s="33">
        <v>96.774193548387103</v>
      </c>
      <c r="M86" s="34">
        <f t="shared" si="3"/>
        <v>5564.514838709677</v>
      </c>
      <c r="N86" s="70">
        <v>1420.1799999999998</v>
      </c>
      <c r="O86" s="78">
        <f t="shared" si="4"/>
        <v>4144.3348387096776</v>
      </c>
    </row>
    <row r="87" spans="1:392" s="54" customFormat="1" ht="21" customHeight="1" thickBot="1" x14ac:dyDescent="0.3">
      <c r="A87" s="47">
        <f>A86</f>
        <v>29</v>
      </c>
      <c r="B87" s="48"/>
      <c r="C87" s="49" t="s">
        <v>79</v>
      </c>
      <c r="D87" s="50"/>
      <c r="E87" s="79">
        <f t="shared" ref="E87:O87" si="5">SUM(E58:E86)</f>
        <v>191806.45161290321</v>
      </c>
      <c r="F87" s="79">
        <f t="shared" si="5"/>
        <v>2552.42</v>
      </c>
      <c r="G87" s="79">
        <f t="shared" si="5"/>
        <v>0</v>
      </c>
      <c r="H87" s="79">
        <f t="shared" si="5"/>
        <v>0</v>
      </c>
      <c r="I87" s="79">
        <f t="shared" si="5"/>
        <v>0</v>
      </c>
      <c r="J87" s="79">
        <f t="shared" si="5"/>
        <v>0</v>
      </c>
      <c r="K87" s="79">
        <f t="shared" si="5"/>
        <v>47951.612903225803</v>
      </c>
      <c r="L87" s="79">
        <f t="shared" si="5"/>
        <v>6225.8064516129043</v>
      </c>
      <c r="M87" s="79">
        <f t="shared" si="5"/>
        <v>248536.29096774189</v>
      </c>
      <c r="N87" s="79">
        <f t="shared" si="5"/>
        <v>51036.646451612913</v>
      </c>
      <c r="O87" s="80">
        <f t="shared" si="5"/>
        <v>197499.64451612905</v>
      </c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</row>
    <row r="88" spans="1:392" s="54" customFormat="1" ht="12.75" customHeight="1" x14ac:dyDescent="0.25">
      <c r="A88" s="55"/>
      <c r="B88" s="56"/>
      <c r="C88" s="57"/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</row>
    <row r="89" spans="1:392" s="54" customFormat="1" ht="21" customHeight="1" x14ac:dyDescent="0.25">
      <c r="A89" s="60" t="s">
        <v>80</v>
      </c>
      <c r="B89" s="61"/>
      <c r="C89" s="62" t="s">
        <v>81</v>
      </c>
      <c r="D89" s="62"/>
      <c r="E89" s="63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</row>
    <row r="90" spans="1:392" s="54" customFormat="1" ht="21" customHeight="1" x14ac:dyDescent="0.25">
      <c r="A90" s="55"/>
      <c r="B90" s="56"/>
      <c r="C90" s="64" t="s">
        <v>98</v>
      </c>
      <c r="D90" s="5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</row>
    <row r="92" spans="1:392" s="3" customFormat="1" ht="24.95" customHeight="1" x14ac:dyDescent="0.25">
      <c r="A92" s="1" t="s"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</row>
    <row r="93" spans="1:392" s="6" customFormat="1" ht="20.100000000000001" customHeight="1" x14ac:dyDescent="0.3">
      <c r="A93" s="4" t="s">
        <v>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</row>
    <row r="94" spans="1:392" s="6" customFormat="1" ht="20.100000000000001" customHeight="1" x14ac:dyDescent="0.3">
      <c r="A94" s="4" t="s">
        <v>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</row>
    <row r="95" spans="1:392" s="6" customFormat="1" ht="20.100000000000001" customHeight="1" x14ac:dyDescent="0.3">
      <c r="A95" s="7" t="s">
        <v>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</row>
    <row r="96" spans="1:392" s="6" customFormat="1" ht="20.100000000000001" customHeight="1" x14ac:dyDescent="0.25">
      <c r="A96" s="8" t="s">
        <v>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</row>
    <row r="97" spans="1:393" s="6" customFormat="1" ht="20.100000000000001" customHeight="1" x14ac:dyDescent="0.25">
      <c r="A97" s="8" t="s">
        <v>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</row>
    <row r="98" spans="1:393" s="6" customFormat="1" ht="20.100000000000001" customHeight="1" x14ac:dyDescent="0.3">
      <c r="A98" s="9" t="s">
        <v>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</row>
    <row r="99" spans="1:393" s="6" customFormat="1" ht="20.100000000000001" customHeight="1" x14ac:dyDescent="0.3">
      <c r="A99" s="4" t="s">
        <v>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</row>
    <row r="100" spans="1:393" s="6" customFormat="1" ht="20.100000000000001" customHeight="1" thickBot="1" x14ac:dyDescent="0.25">
      <c r="A100" s="10" t="s">
        <v>99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</row>
    <row r="101" spans="1:393" ht="24" customHeight="1" thickBot="1" x14ac:dyDescent="0.3">
      <c r="A101" s="12" t="s">
        <v>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OC101"/>
    </row>
    <row r="102" spans="1:393" s="24" customFormat="1" ht="46.5" customHeight="1" thickBot="1" x14ac:dyDescent="0.3">
      <c r="A102" s="17" t="s">
        <v>10</v>
      </c>
      <c r="B102" s="18" t="s">
        <v>11</v>
      </c>
      <c r="C102" s="19" t="s">
        <v>12</v>
      </c>
      <c r="D102" s="19" t="s">
        <v>13</v>
      </c>
      <c r="E102" s="20" t="s">
        <v>84</v>
      </c>
      <c r="F102" s="20" t="s">
        <v>15</v>
      </c>
      <c r="G102" s="20" t="s">
        <v>16</v>
      </c>
      <c r="H102" s="20" t="s">
        <v>17</v>
      </c>
      <c r="I102" s="21" t="s">
        <v>18</v>
      </c>
      <c r="J102" s="20" t="s">
        <v>19</v>
      </c>
      <c r="K102" s="20" t="s">
        <v>20</v>
      </c>
      <c r="L102" s="20" t="s">
        <v>21</v>
      </c>
      <c r="M102" s="20" t="s">
        <v>22</v>
      </c>
      <c r="N102" s="22" t="s">
        <v>23</v>
      </c>
      <c r="O102" s="20" t="s">
        <v>24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</row>
    <row r="103" spans="1:393" s="85" customFormat="1" ht="20.100000000000001" customHeight="1" x14ac:dyDescent="0.25">
      <c r="A103" s="81">
        <v>1</v>
      </c>
      <c r="B103" s="26" t="s">
        <v>100</v>
      </c>
      <c r="C103" s="82" t="s">
        <v>101</v>
      </c>
      <c r="D103" s="82" t="s">
        <v>102</v>
      </c>
      <c r="E103" s="30">
        <v>17500</v>
      </c>
      <c r="F103" s="30">
        <v>375</v>
      </c>
      <c r="G103" s="30">
        <v>0</v>
      </c>
      <c r="H103" s="30">
        <v>6500</v>
      </c>
      <c r="I103" s="30">
        <v>6500</v>
      </c>
      <c r="J103" s="30">
        <v>12000</v>
      </c>
      <c r="K103" s="30">
        <v>0</v>
      </c>
      <c r="L103" s="30">
        <v>249.99999999999991</v>
      </c>
      <c r="M103" s="83">
        <f>SUM(E103:L103)</f>
        <v>43125</v>
      </c>
      <c r="N103" s="84">
        <v>6617.42</v>
      </c>
      <c r="O103" s="36">
        <f>M103-N103</f>
        <v>36507.58</v>
      </c>
    </row>
    <row r="104" spans="1:393" s="24" customFormat="1" ht="20.100000000000001" customHeight="1" x14ac:dyDescent="0.25">
      <c r="A104" s="25">
        <v>2</v>
      </c>
      <c r="B104" s="38" t="s">
        <v>103</v>
      </c>
      <c r="C104" s="86" t="s">
        <v>104</v>
      </c>
      <c r="D104" s="87" t="s">
        <v>105</v>
      </c>
      <c r="E104" s="31">
        <v>20580.650000000001</v>
      </c>
      <c r="F104" s="31">
        <v>350.81</v>
      </c>
      <c r="G104" s="30">
        <v>0</v>
      </c>
      <c r="H104" s="31">
        <v>0</v>
      </c>
      <c r="I104" s="31">
        <v>0</v>
      </c>
      <c r="J104" s="31">
        <v>0</v>
      </c>
      <c r="K104" s="31">
        <v>0</v>
      </c>
      <c r="L104" s="30">
        <v>233.87</v>
      </c>
      <c r="M104" s="83">
        <f t="shared" ref="M104:M106" si="6">SUM(E104:L104)</f>
        <v>21165.33</v>
      </c>
      <c r="N104" s="88">
        <v>4048.98</v>
      </c>
      <c r="O104" s="36">
        <f t="shared" ref="O104:O136" si="7">M104-N104</f>
        <v>17116.350000000002</v>
      </c>
    </row>
    <row r="105" spans="1:393" s="24" customFormat="1" ht="20.100000000000001" customHeight="1" x14ac:dyDescent="0.25">
      <c r="A105" s="25">
        <v>3</v>
      </c>
      <c r="B105" s="38" t="s">
        <v>103</v>
      </c>
      <c r="C105" s="89" t="s">
        <v>106</v>
      </c>
      <c r="D105" s="87" t="s">
        <v>105</v>
      </c>
      <c r="E105" s="31">
        <v>11000</v>
      </c>
      <c r="F105" s="30">
        <v>187.5</v>
      </c>
      <c r="G105" s="30">
        <v>0</v>
      </c>
      <c r="H105" s="31">
        <v>0</v>
      </c>
      <c r="I105" s="31">
        <v>0</v>
      </c>
      <c r="J105" s="31">
        <v>0</v>
      </c>
      <c r="K105" s="31">
        <v>0</v>
      </c>
      <c r="L105" s="30">
        <v>125</v>
      </c>
      <c r="M105" s="83">
        <f t="shared" si="6"/>
        <v>11312.5</v>
      </c>
      <c r="N105" s="88">
        <v>2164.12</v>
      </c>
      <c r="O105" s="36">
        <f t="shared" si="7"/>
        <v>9148.380000000001</v>
      </c>
    </row>
    <row r="106" spans="1:393" s="24" customFormat="1" ht="20.100000000000001" customHeight="1" x14ac:dyDescent="0.25">
      <c r="A106" s="25">
        <v>4</v>
      </c>
      <c r="B106" s="38" t="s">
        <v>103</v>
      </c>
      <c r="C106" s="90" t="s">
        <v>107</v>
      </c>
      <c r="D106" s="87" t="s">
        <v>105</v>
      </c>
      <c r="E106" s="31">
        <v>11000</v>
      </c>
      <c r="F106" s="30">
        <v>187.5</v>
      </c>
      <c r="G106" s="30">
        <v>0</v>
      </c>
      <c r="H106" s="31">
        <v>0</v>
      </c>
      <c r="I106" s="31">
        <v>0</v>
      </c>
      <c r="J106" s="31">
        <v>0</v>
      </c>
      <c r="K106" s="31">
        <v>0</v>
      </c>
      <c r="L106" s="30">
        <v>125</v>
      </c>
      <c r="M106" s="83">
        <f t="shared" si="6"/>
        <v>11312.5</v>
      </c>
      <c r="N106" s="88">
        <v>2164.12</v>
      </c>
      <c r="O106" s="36">
        <f t="shared" si="7"/>
        <v>9148.380000000001</v>
      </c>
    </row>
    <row r="107" spans="1:393" s="24" customFormat="1" ht="20.100000000000001" customHeight="1" x14ac:dyDescent="0.25">
      <c r="A107" s="25">
        <v>5</v>
      </c>
      <c r="B107" s="38" t="s">
        <v>103</v>
      </c>
      <c r="C107" s="90" t="s">
        <v>108</v>
      </c>
      <c r="D107" s="87" t="s">
        <v>105</v>
      </c>
      <c r="E107" s="31">
        <v>3928.57</v>
      </c>
      <c r="F107" s="31">
        <f>375/28*5</f>
        <v>66.964285714285708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f>250/28*5</f>
        <v>44.642857142857146</v>
      </c>
      <c r="M107" s="83">
        <f>SUM(E107:L107)-0.01</f>
        <v>4040.1671428571431</v>
      </c>
      <c r="N107" s="88">
        <v>772.9</v>
      </c>
      <c r="O107" s="36">
        <f t="shared" si="7"/>
        <v>3267.267142857143</v>
      </c>
    </row>
    <row r="108" spans="1:393" s="37" customFormat="1" ht="24.95" customHeight="1" x14ac:dyDescent="0.25">
      <c r="A108" s="25">
        <v>6</v>
      </c>
      <c r="B108" s="26" t="s">
        <v>25</v>
      </c>
      <c r="C108" s="27" t="s">
        <v>26</v>
      </c>
      <c r="D108" s="27" t="s">
        <v>27</v>
      </c>
      <c r="E108" s="29">
        <v>15000</v>
      </c>
      <c r="F108" s="91">
        <v>375</v>
      </c>
      <c r="G108" s="30">
        <v>0</v>
      </c>
      <c r="H108" s="30">
        <v>0</v>
      </c>
      <c r="I108" s="30">
        <v>0</v>
      </c>
      <c r="J108" s="30">
        <v>0</v>
      </c>
      <c r="K108" s="91">
        <v>3750</v>
      </c>
      <c r="L108" s="92">
        <v>250</v>
      </c>
      <c r="M108" s="34">
        <f>SUM(E108:L108)</f>
        <v>19375</v>
      </c>
      <c r="N108" s="70">
        <v>4297.04</v>
      </c>
      <c r="O108" s="36">
        <f t="shared" si="7"/>
        <v>15077.96</v>
      </c>
    </row>
    <row r="109" spans="1:393" s="37" customFormat="1" ht="24.95" customHeight="1" x14ac:dyDescent="0.25">
      <c r="A109" s="25">
        <v>7</v>
      </c>
      <c r="B109" s="38" t="s">
        <v>25</v>
      </c>
      <c r="C109" s="39" t="s">
        <v>28</v>
      </c>
      <c r="D109" s="39" t="s">
        <v>29</v>
      </c>
      <c r="E109" s="72">
        <v>11000</v>
      </c>
      <c r="F109" s="93">
        <v>375</v>
      </c>
      <c r="G109" s="30">
        <v>0</v>
      </c>
      <c r="H109" s="31">
        <v>0</v>
      </c>
      <c r="I109" s="31">
        <v>0</v>
      </c>
      <c r="J109" s="31">
        <v>0</v>
      </c>
      <c r="K109" s="93">
        <v>2750</v>
      </c>
      <c r="L109" s="94">
        <v>250</v>
      </c>
      <c r="M109" s="34">
        <f t="shared" ref="M109:M136" si="8">SUM(E109:L109)</f>
        <v>14375</v>
      </c>
      <c r="N109" s="70">
        <v>3124.84</v>
      </c>
      <c r="O109" s="36">
        <f t="shared" si="7"/>
        <v>11250.16</v>
      </c>
    </row>
    <row r="110" spans="1:393" s="37" customFormat="1" ht="24.95" customHeight="1" x14ac:dyDescent="0.25">
      <c r="A110" s="25">
        <v>8</v>
      </c>
      <c r="B110" s="38" t="s">
        <v>25</v>
      </c>
      <c r="C110" s="39" t="s">
        <v>30</v>
      </c>
      <c r="D110" s="39" t="s">
        <v>31</v>
      </c>
      <c r="E110" s="72">
        <v>8000</v>
      </c>
      <c r="F110" s="93"/>
      <c r="G110" s="30">
        <v>0</v>
      </c>
      <c r="H110" s="31">
        <v>0</v>
      </c>
      <c r="I110" s="31">
        <v>0</v>
      </c>
      <c r="J110" s="31">
        <v>0</v>
      </c>
      <c r="K110" s="93">
        <v>2000</v>
      </c>
      <c r="L110" s="94">
        <v>250</v>
      </c>
      <c r="M110" s="34">
        <f t="shared" si="8"/>
        <v>10250</v>
      </c>
      <c r="N110" s="70">
        <v>2062.9</v>
      </c>
      <c r="O110" s="36">
        <f t="shared" si="7"/>
        <v>8187.1</v>
      </c>
    </row>
    <row r="111" spans="1:393" s="37" customFormat="1" ht="24.95" customHeight="1" x14ac:dyDescent="0.25">
      <c r="A111" s="25">
        <v>9</v>
      </c>
      <c r="B111" s="38" t="s">
        <v>25</v>
      </c>
      <c r="C111" s="39" t="s">
        <v>32</v>
      </c>
      <c r="D111" s="39" t="s">
        <v>33</v>
      </c>
      <c r="E111" s="72">
        <v>15000</v>
      </c>
      <c r="F111" s="93">
        <v>375</v>
      </c>
      <c r="G111" s="30">
        <v>0</v>
      </c>
      <c r="H111" s="31">
        <v>0</v>
      </c>
      <c r="I111" s="31">
        <v>0</v>
      </c>
      <c r="J111" s="31">
        <v>0</v>
      </c>
      <c r="K111" s="93">
        <v>3750</v>
      </c>
      <c r="L111" s="95">
        <v>250</v>
      </c>
      <c r="M111" s="34">
        <f t="shared" si="8"/>
        <v>19375</v>
      </c>
      <c r="N111" s="70">
        <v>4297.04</v>
      </c>
      <c r="O111" s="36">
        <f t="shared" si="7"/>
        <v>15077.96</v>
      </c>
    </row>
    <row r="112" spans="1:393" s="37" customFormat="1" ht="24.95" customHeight="1" x14ac:dyDescent="0.25">
      <c r="A112" s="25">
        <v>10</v>
      </c>
      <c r="B112" s="38" t="s">
        <v>25</v>
      </c>
      <c r="C112" s="39" t="s">
        <v>34</v>
      </c>
      <c r="D112" s="39" t="s">
        <v>35</v>
      </c>
      <c r="E112" s="72">
        <v>8000</v>
      </c>
      <c r="F112" s="93"/>
      <c r="G112" s="30">
        <v>0</v>
      </c>
      <c r="H112" s="31">
        <v>0</v>
      </c>
      <c r="I112" s="31">
        <v>0</v>
      </c>
      <c r="J112" s="31">
        <v>0</v>
      </c>
      <c r="K112" s="93">
        <v>2000</v>
      </c>
      <c r="L112" s="94">
        <v>250</v>
      </c>
      <c r="M112" s="34">
        <f t="shared" si="8"/>
        <v>10250</v>
      </c>
      <c r="N112" s="70">
        <v>2062.9</v>
      </c>
      <c r="O112" s="36">
        <f t="shared" si="7"/>
        <v>8187.1</v>
      </c>
    </row>
    <row r="113" spans="1:20" s="37" customFormat="1" ht="24.95" customHeight="1" x14ac:dyDescent="0.25">
      <c r="A113" s="25">
        <v>11</v>
      </c>
      <c r="B113" s="38" t="s">
        <v>25</v>
      </c>
      <c r="C113" s="39" t="s">
        <v>38</v>
      </c>
      <c r="D113" s="39" t="s">
        <v>39</v>
      </c>
      <c r="E113" s="72">
        <v>5500</v>
      </c>
      <c r="F113" s="93"/>
      <c r="G113" s="30">
        <v>0</v>
      </c>
      <c r="H113" s="31">
        <v>0</v>
      </c>
      <c r="I113" s="31">
        <v>0</v>
      </c>
      <c r="J113" s="31">
        <v>0</v>
      </c>
      <c r="K113" s="93">
        <v>1375</v>
      </c>
      <c r="L113" s="94">
        <v>250</v>
      </c>
      <c r="M113" s="34">
        <f t="shared" si="8"/>
        <v>7125</v>
      </c>
      <c r="N113" s="70">
        <v>1294.9000000000001</v>
      </c>
      <c r="O113" s="36">
        <f t="shared" si="7"/>
        <v>5830.1</v>
      </c>
    </row>
    <row r="114" spans="1:20" s="37" customFormat="1" ht="24.95" customHeight="1" x14ac:dyDescent="0.25">
      <c r="A114" s="25">
        <v>12</v>
      </c>
      <c r="B114" s="38" t="s">
        <v>25</v>
      </c>
      <c r="C114" s="39" t="s">
        <v>44</v>
      </c>
      <c r="D114" s="39" t="s">
        <v>45</v>
      </c>
      <c r="E114" s="72">
        <v>5500</v>
      </c>
      <c r="F114" s="93"/>
      <c r="G114" s="30">
        <v>0</v>
      </c>
      <c r="H114" s="31">
        <v>0</v>
      </c>
      <c r="I114" s="31">
        <v>0</v>
      </c>
      <c r="J114" s="31">
        <v>0</v>
      </c>
      <c r="K114" s="93">
        <v>1375</v>
      </c>
      <c r="L114" s="94">
        <v>250</v>
      </c>
      <c r="M114" s="34">
        <f t="shared" si="8"/>
        <v>7125</v>
      </c>
      <c r="N114" s="70">
        <v>1294.9000000000001</v>
      </c>
      <c r="O114" s="36">
        <f t="shared" si="7"/>
        <v>5830.1</v>
      </c>
    </row>
    <row r="115" spans="1:20" s="37" customFormat="1" ht="24.95" customHeight="1" x14ac:dyDescent="0.25">
      <c r="A115" s="25">
        <v>13</v>
      </c>
      <c r="B115" s="38" t="s">
        <v>25</v>
      </c>
      <c r="C115" s="39" t="s">
        <v>46</v>
      </c>
      <c r="D115" s="39" t="s">
        <v>47</v>
      </c>
      <c r="E115" s="72">
        <v>4500</v>
      </c>
      <c r="F115" s="93"/>
      <c r="G115" s="30">
        <v>0</v>
      </c>
      <c r="H115" s="31">
        <v>0</v>
      </c>
      <c r="I115" s="31">
        <v>0</v>
      </c>
      <c r="J115" s="31">
        <v>0</v>
      </c>
      <c r="K115" s="93">
        <v>1125</v>
      </c>
      <c r="L115" s="94">
        <v>250</v>
      </c>
      <c r="M115" s="34">
        <f t="shared" si="8"/>
        <v>5875</v>
      </c>
      <c r="N115" s="70">
        <v>971.85</v>
      </c>
      <c r="O115" s="36">
        <f t="shared" si="7"/>
        <v>4903.1499999999996</v>
      </c>
    </row>
    <row r="116" spans="1:20" s="37" customFormat="1" ht="24.95" customHeight="1" x14ac:dyDescent="0.25">
      <c r="A116" s="25">
        <v>14</v>
      </c>
      <c r="B116" s="38" t="s">
        <v>25</v>
      </c>
      <c r="C116" s="39" t="s">
        <v>48</v>
      </c>
      <c r="D116" s="39" t="s">
        <v>47</v>
      </c>
      <c r="E116" s="72">
        <v>4500</v>
      </c>
      <c r="F116" s="93"/>
      <c r="G116" s="30">
        <v>0</v>
      </c>
      <c r="H116" s="31">
        <v>0</v>
      </c>
      <c r="I116" s="31">
        <v>0</v>
      </c>
      <c r="J116" s="31">
        <v>0</v>
      </c>
      <c r="K116" s="93">
        <v>1125</v>
      </c>
      <c r="L116" s="94">
        <v>250</v>
      </c>
      <c r="M116" s="34">
        <f t="shared" si="8"/>
        <v>5875</v>
      </c>
      <c r="N116" s="70">
        <v>971.85</v>
      </c>
      <c r="O116" s="36">
        <f t="shared" si="7"/>
        <v>4903.1499999999996</v>
      </c>
    </row>
    <row r="117" spans="1:20" s="37" customFormat="1" ht="24.95" customHeight="1" x14ac:dyDescent="0.25">
      <c r="A117" s="25">
        <v>15</v>
      </c>
      <c r="B117" s="38" t="s">
        <v>25</v>
      </c>
      <c r="C117" s="39" t="s">
        <v>49</v>
      </c>
      <c r="D117" s="39" t="s">
        <v>50</v>
      </c>
      <c r="E117" s="72">
        <v>4500</v>
      </c>
      <c r="F117" s="93"/>
      <c r="G117" s="30">
        <v>0</v>
      </c>
      <c r="H117" s="31">
        <v>0</v>
      </c>
      <c r="I117" s="31">
        <v>0</v>
      </c>
      <c r="J117" s="31">
        <v>0</v>
      </c>
      <c r="K117" s="93">
        <v>1125</v>
      </c>
      <c r="L117" s="96">
        <v>250</v>
      </c>
      <c r="M117" s="34">
        <f t="shared" si="8"/>
        <v>5875</v>
      </c>
      <c r="N117" s="70">
        <v>971.85</v>
      </c>
      <c r="O117" s="36">
        <f t="shared" si="7"/>
        <v>4903.1499999999996</v>
      </c>
    </row>
    <row r="118" spans="1:20" s="37" customFormat="1" ht="24.95" customHeight="1" x14ac:dyDescent="0.25">
      <c r="A118" s="25">
        <v>16</v>
      </c>
      <c r="B118" s="38" t="s">
        <v>25</v>
      </c>
      <c r="C118" s="39" t="s">
        <v>51</v>
      </c>
      <c r="D118" s="39" t="s">
        <v>52</v>
      </c>
      <c r="E118" s="72">
        <v>3000</v>
      </c>
      <c r="F118" s="93"/>
      <c r="G118" s="30">
        <v>0</v>
      </c>
      <c r="H118" s="31">
        <v>0</v>
      </c>
      <c r="I118" s="31">
        <v>0</v>
      </c>
      <c r="J118" s="31">
        <v>0</v>
      </c>
      <c r="K118" s="93">
        <v>750</v>
      </c>
      <c r="L118" s="94">
        <v>250</v>
      </c>
      <c r="M118" s="34">
        <f t="shared" si="8"/>
        <v>4000</v>
      </c>
      <c r="N118" s="70">
        <v>575.4</v>
      </c>
      <c r="O118" s="36">
        <f t="shared" si="7"/>
        <v>3424.6</v>
      </c>
    </row>
    <row r="119" spans="1:20" s="43" customFormat="1" ht="24.95" customHeight="1" x14ac:dyDescent="0.25">
      <c r="A119" s="25">
        <v>17</v>
      </c>
      <c r="B119" s="38" t="s">
        <v>25</v>
      </c>
      <c r="C119" s="39" t="s">
        <v>53</v>
      </c>
      <c r="D119" s="39" t="s">
        <v>54</v>
      </c>
      <c r="E119" s="72">
        <v>11000</v>
      </c>
      <c r="F119" s="93">
        <v>375</v>
      </c>
      <c r="G119" s="30">
        <v>0</v>
      </c>
      <c r="H119" s="31">
        <v>0</v>
      </c>
      <c r="I119" s="31">
        <v>0</v>
      </c>
      <c r="J119" s="31">
        <v>0</v>
      </c>
      <c r="K119" s="93">
        <v>2750</v>
      </c>
      <c r="L119" s="96">
        <v>250</v>
      </c>
      <c r="M119" s="34">
        <f t="shared" si="8"/>
        <v>14375</v>
      </c>
      <c r="N119" s="76">
        <v>3124.84</v>
      </c>
      <c r="O119" s="36">
        <f t="shared" si="7"/>
        <v>11250.16</v>
      </c>
    </row>
    <row r="120" spans="1:20" s="37" customFormat="1" ht="24.95" customHeight="1" x14ac:dyDescent="0.25">
      <c r="A120" s="25">
        <v>18</v>
      </c>
      <c r="B120" s="38" t="s">
        <v>25</v>
      </c>
      <c r="C120" s="39" t="s">
        <v>57</v>
      </c>
      <c r="D120" s="39" t="s">
        <v>58</v>
      </c>
      <c r="E120" s="72">
        <v>8000</v>
      </c>
      <c r="F120" s="93"/>
      <c r="G120" s="30">
        <v>0</v>
      </c>
      <c r="H120" s="31">
        <v>0</v>
      </c>
      <c r="I120" s="31">
        <v>0</v>
      </c>
      <c r="J120" s="31">
        <v>0</v>
      </c>
      <c r="K120" s="93">
        <v>2000</v>
      </c>
      <c r="L120" s="94">
        <v>250</v>
      </c>
      <c r="M120" s="34">
        <f t="shared" si="8"/>
        <v>10250</v>
      </c>
      <c r="N120" s="70">
        <v>2062.9</v>
      </c>
      <c r="O120" s="36">
        <f t="shared" si="7"/>
        <v>8187.1</v>
      </c>
    </row>
    <row r="121" spans="1:20" s="37" customFormat="1" ht="24.95" customHeight="1" x14ac:dyDescent="0.25">
      <c r="A121" s="25">
        <v>19</v>
      </c>
      <c r="B121" s="44" t="s">
        <v>25</v>
      </c>
      <c r="C121" s="39" t="s">
        <v>59</v>
      </c>
      <c r="D121" s="39" t="s">
        <v>47</v>
      </c>
      <c r="E121" s="72">
        <v>4500</v>
      </c>
      <c r="F121" s="93"/>
      <c r="G121" s="30">
        <v>0</v>
      </c>
      <c r="H121" s="31">
        <v>0</v>
      </c>
      <c r="I121" s="31">
        <v>0</v>
      </c>
      <c r="J121" s="31">
        <v>0</v>
      </c>
      <c r="K121" s="93">
        <v>1125</v>
      </c>
      <c r="L121" s="94">
        <v>250</v>
      </c>
      <c r="M121" s="34">
        <f t="shared" si="8"/>
        <v>5875</v>
      </c>
      <c r="N121" s="70">
        <v>971.85</v>
      </c>
      <c r="O121" s="36">
        <f t="shared" si="7"/>
        <v>4903.1499999999996</v>
      </c>
    </row>
    <row r="122" spans="1:20" s="37" customFormat="1" ht="24.95" customHeight="1" x14ac:dyDescent="0.25">
      <c r="A122" s="25">
        <v>20</v>
      </c>
      <c r="B122" s="44" t="s">
        <v>25</v>
      </c>
      <c r="C122" s="39" t="s">
        <v>60</v>
      </c>
      <c r="D122" s="39" t="s">
        <v>52</v>
      </c>
      <c r="E122" s="72">
        <v>3000</v>
      </c>
      <c r="F122" s="93"/>
      <c r="G122" s="30">
        <v>0</v>
      </c>
      <c r="H122" s="31">
        <v>0</v>
      </c>
      <c r="I122" s="31">
        <v>0</v>
      </c>
      <c r="J122" s="31">
        <v>0</v>
      </c>
      <c r="K122" s="93">
        <v>750</v>
      </c>
      <c r="L122" s="94">
        <v>250</v>
      </c>
      <c r="M122" s="34">
        <f t="shared" si="8"/>
        <v>4000</v>
      </c>
      <c r="N122" s="70">
        <v>575.4</v>
      </c>
      <c r="O122" s="36">
        <f t="shared" si="7"/>
        <v>3424.6</v>
      </c>
    </row>
    <row r="123" spans="1:20" s="37" customFormat="1" ht="24.95" customHeight="1" x14ac:dyDescent="0.25">
      <c r="A123" s="25">
        <v>21</v>
      </c>
      <c r="B123" s="44" t="s">
        <v>25</v>
      </c>
      <c r="C123" s="39" t="s">
        <v>61</v>
      </c>
      <c r="D123" s="39" t="s">
        <v>62</v>
      </c>
      <c r="E123" s="72">
        <v>15000</v>
      </c>
      <c r="F123" s="93">
        <v>375</v>
      </c>
      <c r="G123" s="30">
        <v>0</v>
      </c>
      <c r="H123" s="31">
        <v>0</v>
      </c>
      <c r="I123" s="31">
        <v>0</v>
      </c>
      <c r="J123" s="31">
        <v>0</v>
      </c>
      <c r="K123" s="93">
        <v>3750</v>
      </c>
      <c r="L123" s="94">
        <v>250</v>
      </c>
      <c r="M123" s="34">
        <f t="shared" si="8"/>
        <v>19375</v>
      </c>
      <c r="N123" s="70">
        <v>4297.04</v>
      </c>
      <c r="O123" s="36">
        <f t="shared" si="7"/>
        <v>15077.96</v>
      </c>
    </row>
    <row r="124" spans="1:20" s="37" customFormat="1" ht="24.95" customHeight="1" x14ac:dyDescent="0.25">
      <c r="A124" s="25">
        <v>22</v>
      </c>
      <c r="B124" s="44" t="s">
        <v>25</v>
      </c>
      <c r="C124" s="39" t="s">
        <v>67</v>
      </c>
      <c r="D124" s="39" t="s">
        <v>68</v>
      </c>
      <c r="E124" s="72">
        <v>15000</v>
      </c>
      <c r="F124" s="93">
        <v>375</v>
      </c>
      <c r="G124" s="30">
        <v>0</v>
      </c>
      <c r="H124" s="31">
        <v>0</v>
      </c>
      <c r="I124" s="31">
        <v>0</v>
      </c>
      <c r="J124" s="31">
        <v>0</v>
      </c>
      <c r="K124" s="93">
        <v>3750</v>
      </c>
      <c r="L124" s="94">
        <v>250</v>
      </c>
      <c r="M124" s="34">
        <f t="shared" si="8"/>
        <v>19375</v>
      </c>
      <c r="N124" s="70">
        <v>4297.04</v>
      </c>
      <c r="O124" s="36">
        <f t="shared" si="7"/>
        <v>15077.96</v>
      </c>
    </row>
    <row r="125" spans="1:20" s="37" customFormat="1" ht="24.95" customHeight="1" x14ac:dyDescent="0.25">
      <c r="A125" s="25">
        <v>23</v>
      </c>
      <c r="B125" s="44" t="s">
        <v>25</v>
      </c>
      <c r="C125" s="39" t="s">
        <v>69</v>
      </c>
      <c r="D125" s="39" t="s">
        <v>70</v>
      </c>
      <c r="E125" s="72">
        <v>9000</v>
      </c>
      <c r="F125" s="93"/>
      <c r="G125" s="30">
        <v>0</v>
      </c>
      <c r="H125" s="31">
        <v>0</v>
      </c>
      <c r="I125" s="31">
        <v>0</v>
      </c>
      <c r="J125" s="31">
        <v>0</v>
      </c>
      <c r="K125" s="93">
        <v>2250</v>
      </c>
      <c r="L125" s="94">
        <v>250</v>
      </c>
      <c r="M125" s="34">
        <f t="shared" si="8"/>
        <v>11500</v>
      </c>
      <c r="N125" s="70">
        <v>2450.4499999999998</v>
      </c>
      <c r="O125" s="36">
        <f t="shared" si="7"/>
        <v>9049.5499999999993</v>
      </c>
    </row>
    <row r="126" spans="1:20" s="37" customFormat="1" ht="24.95" customHeight="1" x14ac:dyDescent="0.25">
      <c r="A126" s="25">
        <v>24</v>
      </c>
      <c r="B126" s="44" t="s">
        <v>25</v>
      </c>
      <c r="C126" s="42" t="s">
        <v>71</v>
      </c>
      <c r="D126" s="42" t="s">
        <v>72</v>
      </c>
      <c r="E126" s="72">
        <v>1428.57</v>
      </c>
      <c r="F126" s="93"/>
      <c r="G126" s="30"/>
      <c r="H126" s="31"/>
      <c r="I126" s="31"/>
      <c r="J126" s="31"/>
      <c r="K126" s="93">
        <f>E126*0.25</f>
        <v>357.14249999999998</v>
      </c>
      <c r="L126" s="94">
        <f>250/28*5</f>
        <v>44.642857142857146</v>
      </c>
      <c r="M126" s="34">
        <f t="shared" si="8"/>
        <v>1830.355357142857</v>
      </c>
      <c r="N126" s="70">
        <v>556.07142857142856</v>
      </c>
      <c r="O126" s="36">
        <f t="shared" si="7"/>
        <v>1274.2839285714285</v>
      </c>
    </row>
    <row r="127" spans="1:20" s="37" customFormat="1" ht="24.95" customHeight="1" x14ac:dyDescent="0.25">
      <c r="A127" s="25">
        <v>25</v>
      </c>
      <c r="B127" s="44" t="s">
        <v>25</v>
      </c>
      <c r="C127" s="39" t="s">
        <v>75</v>
      </c>
      <c r="D127" s="39" t="s">
        <v>76</v>
      </c>
      <c r="E127" s="72">
        <v>3000</v>
      </c>
      <c r="F127" s="93"/>
      <c r="G127" s="30">
        <v>0</v>
      </c>
      <c r="H127" s="31">
        <v>0</v>
      </c>
      <c r="I127" s="31">
        <v>0</v>
      </c>
      <c r="J127" s="31">
        <v>0</v>
      </c>
      <c r="K127" s="93">
        <v>750</v>
      </c>
      <c r="L127" s="94">
        <f>250</f>
        <v>250</v>
      </c>
      <c r="M127" s="34">
        <f t="shared" si="8"/>
        <v>4000</v>
      </c>
      <c r="N127" s="70">
        <v>575.4</v>
      </c>
      <c r="O127" s="36">
        <f t="shared" si="7"/>
        <v>3424.6</v>
      </c>
    </row>
    <row r="128" spans="1:20" s="37" customFormat="1" ht="24.95" customHeight="1" x14ac:dyDescent="0.25">
      <c r="A128" s="25">
        <v>26</v>
      </c>
      <c r="B128" s="44" t="s">
        <v>25</v>
      </c>
      <c r="C128" s="39" t="s">
        <v>77</v>
      </c>
      <c r="D128" s="39" t="s">
        <v>52</v>
      </c>
      <c r="E128" s="72">
        <v>3000</v>
      </c>
      <c r="F128" s="93"/>
      <c r="G128" s="30">
        <v>0</v>
      </c>
      <c r="H128" s="31">
        <v>0</v>
      </c>
      <c r="I128" s="31">
        <v>0</v>
      </c>
      <c r="J128" s="31">
        <v>0</v>
      </c>
      <c r="K128" s="93">
        <v>750</v>
      </c>
      <c r="L128" s="94">
        <v>250</v>
      </c>
      <c r="M128" s="34">
        <f t="shared" si="8"/>
        <v>4000</v>
      </c>
      <c r="N128" s="70">
        <v>575.4</v>
      </c>
      <c r="O128" s="36">
        <f t="shared" si="7"/>
        <v>3424.6</v>
      </c>
      <c r="T128" s="46"/>
    </row>
    <row r="129" spans="1:392" s="37" customFormat="1" ht="24.95" customHeight="1" x14ac:dyDescent="0.25">
      <c r="A129" s="25">
        <v>27</v>
      </c>
      <c r="B129" s="44" t="s">
        <v>25</v>
      </c>
      <c r="C129" s="42" t="s">
        <v>78</v>
      </c>
      <c r="D129" s="42" t="s">
        <v>76</v>
      </c>
      <c r="E129" s="72">
        <v>3000</v>
      </c>
      <c r="F129" s="93"/>
      <c r="G129" s="30"/>
      <c r="H129" s="31"/>
      <c r="I129" s="31"/>
      <c r="J129" s="31"/>
      <c r="K129" s="93">
        <v>750</v>
      </c>
      <c r="L129" s="94">
        <v>250</v>
      </c>
      <c r="M129" s="34">
        <f t="shared" si="8"/>
        <v>4000</v>
      </c>
      <c r="N129" s="70">
        <v>575.4</v>
      </c>
      <c r="O129" s="36">
        <f t="shared" si="7"/>
        <v>3424.6</v>
      </c>
      <c r="T129" s="46"/>
    </row>
    <row r="130" spans="1:392" s="37" customFormat="1" ht="24.95" customHeight="1" x14ac:dyDescent="0.25">
      <c r="A130" s="25">
        <v>28</v>
      </c>
      <c r="B130" s="44" t="s">
        <v>25</v>
      </c>
      <c r="C130" s="42" t="s">
        <v>85</v>
      </c>
      <c r="D130" s="42" t="s">
        <v>86</v>
      </c>
      <c r="E130" s="72">
        <v>8000</v>
      </c>
      <c r="F130" s="93"/>
      <c r="G130" s="30"/>
      <c r="H130" s="31"/>
      <c r="I130" s="31"/>
      <c r="J130" s="31"/>
      <c r="K130" s="93">
        <v>2000</v>
      </c>
      <c r="L130" s="94">
        <v>250</v>
      </c>
      <c r="M130" s="34">
        <f t="shared" si="8"/>
        <v>10250</v>
      </c>
      <c r="N130" s="70">
        <v>2042.15</v>
      </c>
      <c r="O130" s="36">
        <f t="shared" si="7"/>
        <v>8207.85</v>
      </c>
      <c r="T130" s="46"/>
    </row>
    <row r="131" spans="1:392" s="37" customFormat="1" ht="24.95" customHeight="1" x14ac:dyDescent="0.25">
      <c r="A131" s="25">
        <v>29</v>
      </c>
      <c r="B131" s="44" t="s">
        <v>25</v>
      </c>
      <c r="C131" s="39" t="s">
        <v>87</v>
      </c>
      <c r="D131" s="39" t="s">
        <v>88</v>
      </c>
      <c r="E131" s="72">
        <v>8000</v>
      </c>
      <c r="F131" s="93"/>
      <c r="G131" s="30">
        <v>0</v>
      </c>
      <c r="H131" s="31">
        <v>0</v>
      </c>
      <c r="I131" s="31">
        <v>0</v>
      </c>
      <c r="J131" s="31">
        <v>0</v>
      </c>
      <c r="K131" s="93">
        <v>2000</v>
      </c>
      <c r="L131" s="94">
        <v>250</v>
      </c>
      <c r="M131" s="34">
        <f t="shared" si="8"/>
        <v>10250</v>
      </c>
      <c r="N131" s="70">
        <v>2043.2000000000003</v>
      </c>
      <c r="O131" s="36">
        <f t="shared" si="7"/>
        <v>8206.7999999999993</v>
      </c>
    </row>
    <row r="132" spans="1:392" s="37" customFormat="1" ht="24.95" customHeight="1" x14ac:dyDescent="0.25">
      <c r="A132" s="25">
        <v>30</v>
      </c>
      <c r="B132" s="44" t="s">
        <v>25</v>
      </c>
      <c r="C132" s="39" t="s">
        <v>89</v>
      </c>
      <c r="D132" s="39" t="s">
        <v>90</v>
      </c>
      <c r="E132" s="72">
        <v>7000</v>
      </c>
      <c r="F132" s="93"/>
      <c r="G132" s="30">
        <v>0</v>
      </c>
      <c r="H132" s="31">
        <v>0</v>
      </c>
      <c r="I132" s="31">
        <v>0</v>
      </c>
      <c r="J132" s="31">
        <v>0</v>
      </c>
      <c r="K132" s="93">
        <v>1750</v>
      </c>
      <c r="L132" s="94">
        <v>250</v>
      </c>
      <c r="M132" s="34">
        <f t="shared" si="8"/>
        <v>9000</v>
      </c>
      <c r="N132" s="76">
        <v>1763.6000000000004</v>
      </c>
      <c r="O132" s="36">
        <f t="shared" si="7"/>
        <v>7236.4</v>
      </c>
    </row>
    <row r="133" spans="1:392" s="37" customFormat="1" ht="24.95" customHeight="1" x14ac:dyDescent="0.25">
      <c r="A133" s="25">
        <v>31</v>
      </c>
      <c r="B133" s="44" t="s">
        <v>25</v>
      </c>
      <c r="C133" s="39" t="s">
        <v>91</v>
      </c>
      <c r="D133" s="39" t="s">
        <v>92</v>
      </c>
      <c r="E133" s="72">
        <v>7000</v>
      </c>
      <c r="F133" s="93"/>
      <c r="G133" s="30">
        <v>0</v>
      </c>
      <c r="H133" s="31">
        <v>0</v>
      </c>
      <c r="I133" s="31">
        <v>0</v>
      </c>
      <c r="J133" s="31">
        <v>0</v>
      </c>
      <c r="K133" s="93">
        <v>1750</v>
      </c>
      <c r="L133" s="94">
        <v>250</v>
      </c>
      <c r="M133" s="34">
        <f t="shared" si="8"/>
        <v>9000</v>
      </c>
      <c r="N133" s="70">
        <v>1763.6000000000004</v>
      </c>
      <c r="O133" s="36">
        <f t="shared" si="7"/>
        <v>7236.4</v>
      </c>
    </row>
    <row r="134" spans="1:392" s="37" customFormat="1" ht="24.95" customHeight="1" x14ac:dyDescent="0.25">
      <c r="A134" s="25">
        <v>32</v>
      </c>
      <c r="B134" s="44" t="s">
        <v>25</v>
      </c>
      <c r="C134" s="39" t="s">
        <v>93</v>
      </c>
      <c r="D134" s="39" t="s">
        <v>43</v>
      </c>
      <c r="E134" s="72">
        <v>8000</v>
      </c>
      <c r="F134" s="93"/>
      <c r="G134" s="30">
        <v>0</v>
      </c>
      <c r="H134" s="31">
        <v>0</v>
      </c>
      <c r="I134" s="31">
        <v>0</v>
      </c>
      <c r="J134" s="31">
        <v>0</v>
      </c>
      <c r="K134" s="93">
        <v>2000</v>
      </c>
      <c r="L134" s="94">
        <v>250</v>
      </c>
      <c r="M134" s="34">
        <f t="shared" si="8"/>
        <v>10250</v>
      </c>
      <c r="N134" s="70">
        <v>2059.4</v>
      </c>
      <c r="O134" s="36">
        <f t="shared" si="7"/>
        <v>8190.6</v>
      </c>
    </row>
    <row r="135" spans="1:392" s="37" customFormat="1" ht="30" customHeight="1" x14ac:dyDescent="0.25">
      <c r="A135" s="25">
        <v>33</v>
      </c>
      <c r="B135" s="44" t="s">
        <v>25</v>
      </c>
      <c r="C135" s="39" t="s">
        <v>94</v>
      </c>
      <c r="D135" s="77" t="s">
        <v>95</v>
      </c>
      <c r="E135" s="72">
        <v>11000</v>
      </c>
      <c r="F135" s="93">
        <v>375</v>
      </c>
      <c r="G135" s="30">
        <v>0</v>
      </c>
      <c r="H135" s="31">
        <v>0</v>
      </c>
      <c r="I135" s="31">
        <v>0</v>
      </c>
      <c r="J135" s="31">
        <v>0</v>
      </c>
      <c r="K135" s="93">
        <v>2750</v>
      </c>
      <c r="L135" s="94">
        <v>250</v>
      </c>
      <c r="M135" s="34">
        <f t="shared" si="8"/>
        <v>14375</v>
      </c>
      <c r="N135" s="70">
        <v>3096.34</v>
      </c>
      <c r="O135" s="36">
        <f t="shared" si="7"/>
        <v>11278.66</v>
      </c>
    </row>
    <row r="136" spans="1:392" s="37" customFormat="1" ht="24.95" customHeight="1" thickBot="1" x14ac:dyDescent="0.3">
      <c r="A136" s="25">
        <v>34</v>
      </c>
      <c r="B136" s="44" t="s">
        <v>25</v>
      </c>
      <c r="C136" s="39" t="s">
        <v>96</v>
      </c>
      <c r="D136" s="39" t="s">
        <v>97</v>
      </c>
      <c r="E136" s="72">
        <v>11000</v>
      </c>
      <c r="F136" s="93">
        <v>375</v>
      </c>
      <c r="G136" s="30">
        <v>0</v>
      </c>
      <c r="H136" s="31">
        <v>0</v>
      </c>
      <c r="I136" s="31">
        <v>0</v>
      </c>
      <c r="J136" s="31">
        <v>0</v>
      </c>
      <c r="K136" s="93">
        <v>2750</v>
      </c>
      <c r="L136" s="94">
        <v>250</v>
      </c>
      <c r="M136" s="34">
        <f t="shared" si="8"/>
        <v>14375</v>
      </c>
      <c r="N136" s="70">
        <v>3094.84</v>
      </c>
      <c r="O136" s="36">
        <f t="shared" si="7"/>
        <v>11280.16</v>
      </c>
    </row>
    <row r="137" spans="1:392" s="54" customFormat="1" ht="21" customHeight="1" thickBot="1" x14ac:dyDescent="0.3">
      <c r="A137" s="47">
        <f>A136</f>
        <v>34</v>
      </c>
      <c r="B137" s="48"/>
      <c r="C137" s="49" t="s">
        <v>79</v>
      </c>
      <c r="D137" s="50"/>
      <c r="E137" s="79">
        <f t="shared" ref="E137:N137" si="9">SUM(E103:E136)</f>
        <v>284437.79000000004</v>
      </c>
      <c r="F137" s="79">
        <f t="shared" si="9"/>
        <v>4167.7742857142857</v>
      </c>
      <c r="G137" s="79">
        <f t="shared" si="9"/>
        <v>0</v>
      </c>
      <c r="H137" s="79">
        <f t="shared" si="9"/>
        <v>6500</v>
      </c>
      <c r="I137" s="79">
        <f t="shared" si="9"/>
        <v>6500</v>
      </c>
      <c r="J137" s="79">
        <f t="shared" si="9"/>
        <v>12000</v>
      </c>
      <c r="K137" s="79">
        <f t="shared" si="9"/>
        <v>55107.142500000002</v>
      </c>
      <c r="L137" s="79">
        <f t="shared" si="9"/>
        <v>7823.1557142857137</v>
      </c>
      <c r="M137" s="79">
        <f t="shared" si="9"/>
        <v>376535.85250000004</v>
      </c>
      <c r="N137" s="79">
        <f t="shared" si="9"/>
        <v>73617.931428571421</v>
      </c>
      <c r="O137" s="97">
        <f>SUM(O108:O136)+0.001</f>
        <v>227729.9649285714</v>
      </c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  <c r="IY137" s="53"/>
      <c r="IZ137" s="53"/>
      <c r="JA137" s="53"/>
      <c r="JB137" s="53"/>
      <c r="JC137" s="53"/>
      <c r="JD137" s="53"/>
      <c r="JE137" s="53"/>
      <c r="JF137" s="53"/>
      <c r="JG137" s="53"/>
      <c r="JH137" s="53"/>
      <c r="JI137" s="53"/>
      <c r="JJ137" s="53"/>
      <c r="JK137" s="53"/>
      <c r="JL137" s="53"/>
      <c r="JM137" s="53"/>
      <c r="JN137" s="53"/>
      <c r="JO137" s="53"/>
      <c r="JP137" s="53"/>
      <c r="JQ137" s="53"/>
      <c r="JR137" s="53"/>
      <c r="JS137" s="53"/>
      <c r="JT137" s="53"/>
      <c r="JU137" s="53"/>
      <c r="JV137" s="53"/>
      <c r="JW137" s="53"/>
      <c r="JX137" s="53"/>
      <c r="JY137" s="53"/>
      <c r="JZ137" s="53"/>
      <c r="KA137" s="53"/>
      <c r="KB137" s="53"/>
      <c r="KC137" s="53"/>
      <c r="KD137" s="53"/>
      <c r="KE137" s="53"/>
      <c r="KF137" s="53"/>
      <c r="KG137" s="53"/>
      <c r="KH137" s="53"/>
      <c r="KI137" s="53"/>
      <c r="KJ137" s="53"/>
      <c r="KK137" s="53"/>
      <c r="KL137" s="53"/>
      <c r="KM137" s="53"/>
      <c r="KN137" s="53"/>
      <c r="KO137" s="53"/>
      <c r="KP137" s="53"/>
      <c r="KQ137" s="53"/>
      <c r="KR137" s="53"/>
      <c r="KS137" s="53"/>
      <c r="KT137" s="53"/>
      <c r="KU137" s="53"/>
      <c r="KV137" s="53"/>
      <c r="KW137" s="53"/>
      <c r="KX137" s="53"/>
      <c r="KY137" s="53"/>
      <c r="KZ137" s="53"/>
      <c r="LA137" s="53"/>
      <c r="LB137" s="53"/>
      <c r="LC137" s="53"/>
      <c r="LD137" s="53"/>
      <c r="LE137" s="53"/>
      <c r="LF137" s="53"/>
      <c r="LG137" s="53"/>
      <c r="LH137" s="53"/>
      <c r="LI137" s="53"/>
      <c r="LJ137" s="53"/>
      <c r="LK137" s="53"/>
      <c r="LL137" s="53"/>
      <c r="LM137" s="53"/>
      <c r="LN137" s="53"/>
      <c r="LO137" s="53"/>
      <c r="LP137" s="53"/>
      <c r="LQ137" s="53"/>
      <c r="LR137" s="53"/>
      <c r="LS137" s="53"/>
      <c r="LT137" s="53"/>
      <c r="LU137" s="53"/>
      <c r="LV137" s="53"/>
      <c r="LW137" s="53"/>
      <c r="LX137" s="53"/>
      <c r="LY137" s="53"/>
      <c r="LZ137" s="53"/>
      <c r="MA137" s="53"/>
      <c r="MB137" s="53"/>
      <c r="MC137" s="53"/>
      <c r="MD137" s="53"/>
      <c r="ME137" s="53"/>
      <c r="MF137" s="53"/>
      <c r="MG137" s="53"/>
      <c r="MH137" s="53"/>
      <c r="MI137" s="53"/>
      <c r="MJ137" s="53"/>
      <c r="MK137" s="53"/>
      <c r="ML137" s="53"/>
      <c r="MM137" s="53"/>
      <c r="MN137" s="53"/>
      <c r="MO137" s="53"/>
      <c r="MP137" s="53"/>
      <c r="MQ137" s="53"/>
      <c r="MR137" s="53"/>
      <c r="MS137" s="53"/>
      <c r="MT137" s="53"/>
      <c r="MU137" s="53"/>
      <c r="MV137" s="53"/>
      <c r="MW137" s="53"/>
      <c r="MX137" s="53"/>
      <c r="MY137" s="53"/>
      <c r="MZ137" s="53"/>
      <c r="NA137" s="53"/>
      <c r="NB137" s="53"/>
      <c r="NC137" s="53"/>
      <c r="ND137" s="53"/>
      <c r="NE137" s="53"/>
      <c r="NF137" s="53"/>
      <c r="NG137" s="53"/>
      <c r="NH137" s="53"/>
      <c r="NI137" s="53"/>
      <c r="NJ137" s="53"/>
      <c r="NK137" s="53"/>
      <c r="NL137" s="53"/>
      <c r="NM137" s="53"/>
      <c r="NN137" s="53"/>
      <c r="NO137" s="53"/>
      <c r="NP137" s="53"/>
      <c r="NQ137" s="53"/>
      <c r="NR137" s="53"/>
      <c r="NS137" s="53"/>
      <c r="NT137" s="53"/>
      <c r="NU137" s="53"/>
      <c r="NV137" s="53"/>
      <c r="NW137" s="53"/>
      <c r="NX137" s="53"/>
      <c r="NY137" s="53"/>
      <c r="NZ137" s="53"/>
      <c r="OA137" s="53"/>
      <c r="OB137" s="53"/>
    </row>
    <row r="138" spans="1:392" s="54" customFormat="1" ht="12.75" customHeight="1" x14ac:dyDescent="0.25">
      <c r="A138" s="55"/>
      <c r="B138" s="56"/>
      <c r="C138" s="57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  <c r="IW138" s="53"/>
      <c r="IX138" s="53"/>
      <c r="IY138" s="53"/>
      <c r="IZ138" s="53"/>
      <c r="JA138" s="53"/>
      <c r="JB138" s="53"/>
      <c r="JC138" s="53"/>
      <c r="JD138" s="53"/>
      <c r="JE138" s="53"/>
      <c r="JF138" s="53"/>
      <c r="JG138" s="53"/>
      <c r="JH138" s="53"/>
      <c r="JI138" s="53"/>
      <c r="JJ138" s="53"/>
      <c r="JK138" s="53"/>
      <c r="JL138" s="53"/>
      <c r="JM138" s="53"/>
      <c r="JN138" s="53"/>
      <c r="JO138" s="53"/>
      <c r="JP138" s="53"/>
      <c r="JQ138" s="53"/>
      <c r="JR138" s="53"/>
      <c r="JS138" s="53"/>
      <c r="JT138" s="53"/>
      <c r="JU138" s="53"/>
      <c r="JV138" s="53"/>
      <c r="JW138" s="53"/>
      <c r="JX138" s="53"/>
      <c r="JY138" s="53"/>
      <c r="JZ138" s="53"/>
      <c r="KA138" s="53"/>
      <c r="KB138" s="53"/>
      <c r="KC138" s="53"/>
      <c r="KD138" s="53"/>
      <c r="KE138" s="53"/>
      <c r="KF138" s="53"/>
      <c r="KG138" s="53"/>
      <c r="KH138" s="53"/>
      <c r="KI138" s="53"/>
      <c r="KJ138" s="53"/>
      <c r="KK138" s="53"/>
      <c r="KL138" s="53"/>
      <c r="KM138" s="53"/>
      <c r="KN138" s="53"/>
      <c r="KO138" s="53"/>
      <c r="KP138" s="53"/>
      <c r="KQ138" s="53"/>
      <c r="KR138" s="53"/>
      <c r="KS138" s="53"/>
      <c r="KT138" s="53"/>
      <c r="KU138" s="53"/>
      <c r="KV138" s="53"/>
      <c r="KW138" s="53"/>
      <c r="KX138" s="53"/>
      <c r="KY138" s="53"/>
      <c r="KZ138" s="53"/>
      <c r="LA138" s="53"/>
      <c r="LB138" s="53"/>
      <c r="LC138" s="53"/>
      <c r="LD138" s="53"/>
      <c r="LE138" s="53"/>
      <c r="LF138" s="53"/>
      <c r="LG138" s="53"/>
      <c r="LH138" s="53"/>
      <c r="LI138" s="53"/>
      <c r="LJ138" s="53"/>
      <c r="LK138" s="53"/>
      <c r="LL138" s="53"/>
      <c r="LM138" s="53"/>
      <c r="LN138" s="53"/>
      <c r="LO138" s="53"/>
      <c r="LP138" s="53"/>
      <c r="LQ138" s="53"/>
      <c r="LR138" s="53"/>
      <c r="LS138" s="53"/>
      <c r="LT138" s="53"/>
      <c r="LU138" s="53"/>
      <c r="LV138" s="53"/>
      <c r="LW138" s="53"/>
      <c r="LX138" s="53"/>
      <c r="LY138" s="53"/>
      <c r="LZ138" s="53"/>
      <c r="MA138" s="53"/>
      <c r="MB138" s="53"/>
      <c r="MC138" s="53"/>
      <c r="MD138" s="53"/>
      <c r="ME138" s="53"/>
      <c r="MF138" s="53"/>
      <c r="MG138" s="53"/>
      <c r="MH138" s="53"/>
      <c r="MI138" s="53"/>
      <c r="MJ138" s="53"/>
      <c r="MK138" s="53"/>
      <c r="ML138" s="53"/>
      <c r="MM138" s="53"/>
      <c r="MN138" s="53"/>
      <c r="MO138" s="53"/>
      <c r="MP138" s="53"/>
      <c r="MQ138" s="53"/>
      <c r="MR138" s="53"/>
      <c r="MS138" s="53"/>
      <c r="MT138" s="53"/>
      <c r="MU138" s="53"/>
      <c r="MV138" s="53"/>
      <c r="MW138" s="53"/>
      <c r="MX138" s="53"/>
      <c r="MY138" s="53"/>
      <c r="MZ138" s="53"/>
      <c r="NA138" s="53"/>
      <c r="NB138" s="53"/>
      <c r="NC138" s="53"/>
      <c r="ND138" s="53"/>
      <c r="NE138" s="53"/>
      <c r="NF138" s="53"/>
      <c r="NG138" s="53"/>
      <c r="NH138" s="53"/>
      <c r="NI138" s="53"/>
      <c r="NJ138" s="53"/>
      <c r="NK138" s="53"/>
      <c r="NL138" s="53"/>
      <c r="NM138" s="53"/>
      <c r="NN138" s="53"/>
      <c r="NO138" s="53"/>
      <c r="NP138" s="53"/>
      <c r="NQ138" s="53"/>
      <c r="NR138" s="53"/>
      <c r="NS138" s="53"/>
      <c r="NT138" s="53"/>
      <c r="NU138" s="53"/>
      <c r="NV138" s="53"/>
      <c r="NW138" s="53"/>
      <c r="NX138" s="53"/>
      <c r="NY138" s="53"/>
      <c r="NZ138" s="53"/>
      <c r="OA138" s="53"/>
      <c r="OB138" s="53"/>
    </row>
    <row r="139" spans="1:392" s="54" customFormat="1" ht="21" customHeight="1" x14ac:dyDescent="0.25">
      <c r="A139" s="60" t="s">
        <v>80</v>
      </c>
      <c r="B139" s="61"/>
      <c r="C139" s="62" t="s">
        <v>81</v>
      </c>
      <c r="D139" s="62"/>
      <c r="E139" s="63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  <c r="IW139" s="53"/>
      <c r="IX139" s="53"/>
      <c r="IY139" s="53"/>
      <c r="IZ139" s="53"/>
      <c r="JA139" s="53"/>
      <c r="JB139" s="53"/>
      <c r="JC139" s="53"/>
      <c r="JD139" s="53"/>
      <c r="JE139" s="53"/>
      <c r="JF139" s="53"/>
      <c r="JG139" s="53"/>
      <c r="JH139" s="53"/>
      <c r="JI139" s="53"/>
      <c r="JJ139" s="53"/>
      <c r="JK139" s="53"/>
      <c r="JL139" s="53"/>
      <c r="JM139" s="53"/>
      <c r="JN139" s="53"/>
      <c r="JO139" s="53"/>
      <c r="JP139" s="53"/>
      <c r="JQ139" s="53"/>
      <c r="JR139" s="53"/>
      <c r="JS139" s="53"/>
      <c r="JT139" s="53"/>
      <c r="JU139" s="53"/>
      <c r="JV139" s="53"/>
      <c r="JW139" s="53"/>
      <c r="JX139" s="53"/>
      <c r="JY139" s="53"/>
      <c r="JZ139" s="53"/>
      <c r="KA139" s="53"/>
      <c r="KB139" s="53"/>
      <c r="KC139" s="53"/>
      <c r="KD139" s="53"/>
      <c r="KE139" s="53"/>
      <c r="KF139" s="53"/>
      <c r="KG139" s="53"/>
      <c r="KH139" s="53"/>
      <c r="KI139" s="53"/>
      <c r="KJ139" s="53"/>
      <c r="KK139" s="53"/>
      <c r="KL139" s="53"/>
      <c r="KM139" s="53"/>
      <c r="KN139" s="53"/>
      <c r="KO139" s="53"/>
      <c r="KP139" s="53"/>
      <c r="KQ139" s="53"/>
      <c r="KR139" s="53"/>
      <c r="KS139" s="53"/>
      <c r="KT139" s="53"/>
      <c r="KU139" s="53"/>
      <c r="KV139" s="53"/>
      <c r="KW139" s="53"/>
      <c r="KX139" s="53"/>
      <c r="KY139" s="53"/>
      <c r="KZ139" s="53"/>
      <c r="LA139" s="53"/>
      <c r="LB139" s="53"/>
      <c r="LC139" s="53"/>
      <c r="LD139" s="53"/>
      <c r="LE139" s="53"/>
      <c r="LF139" s="53"/>
      <c r="LG139" s="53"/>
      <c r="LH139" s="53"/>
      <c r="LI139" s="53"/>
      <c r="LJ139" s="53"/>
      <c r="LK139" s="53"/>
      <c r="LL139" s="53"/>
      <c r="LM139" s="53"/>
      <c r="LN139" s="53"/>
      <c r="LO139" s="53"/>
      <c r="LP139" s="53"/>
      <c r="LQ139" s="53"/>
      <c r="LR139" s="53"/>
      <c r="LS139" s="53"/>
      <c r="LT139" s="53"/>
      <c r="LU139" s="53"/>
      <c r="LV139" s="53"/>
      <c r="LW139" s="53"/>
      <c r="LX139" s="53"/>
      <c r="LY139" s="53"/>
      <c r="LZ139" s="53"/>
      <c r="MA139" s="53"/>
      <c r="MB139" s="53"/>
      <c r="MC139" s="53"/>
      <c r="MD139" s="53"/>
      <c r="ME139" s="53"/>
      <c r="MF139" s="53"/>
      <c r="MG139" s="53"/>
      <c r="MH139" s="53"/>
      <c r="MI139" s="53"/>
      <c r="MJ139" s="53"/>
      <c r="MK139" s="53"/>
      <c r="ML139" s="53"/>
      <c r="MM139" s="53"/>
      <c r="MN139" s="53"/>
      <c r="MO139" s="53"/>
      <c r="MP139" s="53"/>
      <c r="MQ139" s="53"/>
      <c r="MR139" s="53"/>
      <c r="MS139" s="53"/>
      <c r="MT139" s="53"/>
      <c r="MU139" s="53"/>
      <c r="MV139" s="53"/>
      <c r="MW139" s="53"/>
      <c r="MX139" s="53"/>
      <c r="MY139" s="53"/>
      <c r="MZ139" s="53"/>
      <c r="NA139" s="53"/>
      <c r="NB139" s="53"/>
      <c r="NC139" s="53"/>
      <c r="ND139" s="53"/>
      <c r="NE139" s="53"/>
      <c r="NF139" s="53"/>
      <c r="NG139" s="53"/>
      <c r="NH139" s="53"/>
      <c r="NI139" s="53"/>
      <c r="NJ139" s="53"/>
      <c r="NK139" s="53"/>
      <c r="NL139" s="53"/>
      <c r="NM139" s="53"/>
      <c r="NN139" s="53"/>
      <c r="NO139" s="53"/>
      <c r="NP139" s="53"/>
      <c r="NQ139" s="53"/>
      <c r="NR139" s="53"/>
      <c r="NS139" s="53"/>
      <c r="NT139" s="53"/>
      <c r="NU139" s="53"/>
      <c r="NV139" s="53"/>
      <c r="NW139" s="53"/>
      <c r="NX139" s="53"/>
      <c r="NY139" s="53"/>
      <c r="NZ139" s="53"/>
      <c r="OA139" s="53"/>
      <c r="OB139" s="53"/>
    </row>
    <row r="140" spans="1:392" s="54" customFormat="1" ht="21" customHeight="1" x14ac:dyDescent="0.25">
      <c r="A140" s="55"/>
      <c r="B140" s="56"/>
      <c r="C140" s="64" t="s">
        <v>109</v>
      </c>
      <c r="D140" s="57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  <c r="IW140" s="53"/>
      <c r="IX140" s="53"/>
      <c r="IY140" s="53"/>
      <c r="IZ140" s="53"/>
      <c r="JA140" s="53"/>
      <c r="JB140" s="53"/>
      <c r="JC140" s="53"/>
      <c r="JD140" s="53"/>
      <c r="JE140" s="53"/>
      <c r="JF140" s="53"/>
      <c r="JG140" s="53"/>
      <c r="JH140" s="53"/>
      <c r="JI140" s="53"/>
      <c r="JJ140" s="53"/>
      <c r="JK140" s="53"/>
      <c r="JL140" s="53"/>
      <c r="JM140" s="53"/>
      <c r="JN140" s="53"/>
      <c r="JO140" s="53"/>
      <c r="JP140" s="53"/>
      <c r="JQ140" s="53"/>
      <c r="JR140" s="53"/>
      <c r="JS140" s="53"/>
      <c r="JT140" s="53"/>
      <c r="JU140" s="53"/>
      <c r="JV140" s="53"/>
      <c r="JW140" s="53"/>
      <c r="JX140" s="53"/>
      <c r="JY140" s="53"/>
      <c r="JZ140" s="53"/>
      <c r="KA140" s="53"/>
      <c r="KB140" s="53"/>
      <c r="KC140" s="53"/>
      <c r="KD140" s="53"/>
      <c r="KE140" s="53"/>
      <c r="KF140" s="53"/>
      <c r="KG140" s="53"/>
      <c r="KH140" s="53"/>
      <c r="KI140" s="53"/>
      <c r="KJ140" s="53"/>
      <c r="KK140" s="53"/>
      <c r="KL140" s="53"/>
      <c r="KM140" s="53"/>
      <c r="KN140" s="53"/>
      <c r="KO140" s="53"/>
      <c r="KP140" s="53"/>
      <c r="KQ140" s="53"/>
      <c r="KR140" s="53"/>
      <c r="KS140" s="53"/>
      <c r="KT140" s="53"/>
      <c r="KU140" s="53"/>
      <c r="KV140" s="53"/>
      <c r="KW140" s="53"/>
      <c r="KX140" s="53"/>
      <c r="KY140" s="53"/>
      <c r="KZ140" s="53"/>
      <c r="LA140" s="53"/>
      <c r="LB140" s="53"/>
      <c r="LC140" s="53"/>
      <c r="LD140" s="53"/>
      <c r="LE140" s="53"/>
      <c r="LF140" s="53"/>
      <c r="LG140" s="53"/>
      <c r="LH140" s="53"/>
      <c r="LI140" s="53"/>
      <c r="LJ140" s="53"/>
      <c r="LK140" s="53"/>
      <c r="LL140" s="53"/>
      <c r="LM140" s="53"/>
      <c r="LN140" s="53"/>
      <c r="LO140" s="53"/>
      <c r="LP140" s="53"/>
      <c r="LQ140" s="53"/>
      <c r="LR140" s="53"/>
      <c r="LS140" s="53"/>
      <c r="LT140" s="53"/>
      <c r="LU140" s="53"/>
      <c r="LV140" s="53"/>
      <c r="LW140" s="53"/>
      <c r="LX140" s="53"/>
      <c r="LY140" s="53"/>
      <c r="LZ140" s="53"/>
      <c r="MA140" s="53"/>
      <c r="MB140" s="53"/>
      <c r="MC140" s="53"/>
      <c r="MD140" s="53"/>
      <c r="ME140" s="53"/>
      <c r="MF140" s="53"/>
      <c r="MG140" s="53"/>
      <c r="MH140" s="53"/>
      <c r="MI140" s="53"/>
      <c r="MJ140" s="53"/>
      <c r="MK140" s="53"/>
      <c r="ML140" s="53"/>
      <c r="MM140" s="53"/>
      <c r="MN140" s="53"/>
      <c r="MO140" s="53"/>
      <c r="MP140" s="53"/>
      <c r="MQ140" s="53"/>
      <c r="MR140" s="53"/>
      <c r="MS140" s="53"/>
      <c r="MT140" s="53"/>
      <c r="MU140" s="53"/>
      <c r="MV140" s="53"/>
      <c r="MW140" s="53"/>
      <c r="MX140" s="53"/>
      <c r="MY140" s="53"/>
      <c r="MZ140" s="53"/>
      <c r="NA140" s="53"/>
      <c r="NB140" s="53"/>
      <c r="NC140" s="53"/>
      <c r="ND140" s="53"/>
      <c r="NE140" s="53"/>
      <c r="NF140" s="53"/>
      <c r="NG140" s="53"/>
      <c r="NH140" s="53"/>
      <c r="NI140" s="53"/>
      <c r="NJ140" s="53"/>
      <c r="NK140" s="53"/>
      <c r="NL140" s="53"/>
      <c r="NM140" s="53"/>
      <c r="NN140" s="53"/>
      <c r="NO140" s="53"/>
      <c r="NP140" s="53"/>
      <c r="NQ140" s="53"/>
      <c r="NR140" s="53"/>
      <c r="NS140" s="53"/>
      <c r="NT140" s="53"/>
      <c r="NU140" s="53"/>
      <c r="NV140" s="53"/>
      <c r="NW140" s="53"/>
      <c r="NX140" s="53"/>
      <c r="NY140" s="53"/>
      <c r="NZ140" s="53"/>
      <c r="OA140" s="53"/>
      <c r="OB140" s="53"/>
    </row>
    <row r="141" spans="1:392" s="3" customFormat="1" ht="20.100000000000001" customHeight="1" x14ac:dyDescent="0.25">
      <c r="A141" s="65"/>
      <c r="B141" s="66"/>
      <c r="C141" s="66"/>
      <c r="D141" s="67"/>
      <c r="E141" s="66"/>
      <c r="F141" s="66"/>
      <c r="G141" s="66"/>
      <c r="H141" s="66"/>
      <c r="I141" s="66"/>
      <c r="J141" s="66"/>
      <c r="K141" s="66"/>
      <c r="L141" s="66"/>
      <c r="M141" s="6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</row>
    <row r="142" spans="1:392" s="3" customFormat="1" ht="20.100000000000001" customHeight="1" x14ac:dyDescent="0.25">
      <c r="A142" s="65"/>
      <c r="B142" s="66"/>
      <c r="C142" s="66"/>
      <c r="D142" s="67"/>
      <c r="E142" s="66"/>
      <c r="F142" s="66"/>
      <c r="G142" s="66"/>
      <c r="H142" s="66"/>
      <c r="I142" s="66"/>
      <c r="J142" s="66"/>
      <c r="K142" s="66"/>
      <c r="L142" s="66"/>
      <c r="M142" s="98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</row>
    <row r="143" spans="1:392" s="3" customFormat="1" ht="20.100000000000001" customHeight="1" thickBot="1" x14ac:dyDescent="0.3">
      <c r="A143" s="65"/>
      <c r="B143" s="66"/>
      <c r="C143" s="66"/>
      <c r="D143" s="67"/>
      <c r="E143" s="66"/>
      <c r="F143" s="66"/>
      <c r="G143" s="66"/>
      <c r="H143" s="66"/>
      <c r="I143" s="66"/>
      <c r="J143" s="66"/>
      <c r="K143" s="66"/>
      <c r="L143" s="66"/>
      <c r="M143" s="6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</row>
    <row r="144" spans="1:392" s="3" customFormat="1" ht="20.100000000000001" customHeight="1" thickBot="1" x14ac:dyDescent="0.3">
      <c r="A144" s="65"/>
      <c r="B144" s="66"/>
      <c r="C144" s="99" t="s">
        <v>110</v>
      </c>
      <c r="D144" s="100"/>
      <c r="E144" s="66"/>
      <c r="F144" s="66"/>
      <c r="G144" s="66"/>
      <c r="H144" s="66"/>
      <c r="I144" s="66"/>
      <c r="J144" s="6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2"/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</row>
    <row r="145" spans="1:387" s="3" customFormat="1" ht="20.100000000000001" customHeight="1" x14ac:dyDescent="0.25">
      <c r="A145" s="65"/>
      <c r="B145" s="66"/>
      <c r="C145" s="101" t="s">
        <v>111</v>
      </c>
      <c r="D145" s="102">
        <v>17500</v>
      </c>
      <c r="E145" s="66"/>
      <c r="F145" s="66"/>
      <c r="G145" s="66"/>
      <c r="H145" s="66"/>
      <c r="I145" s="66"/>
      <c r="J145" s="6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</row>
    <row r="146" spans="1:387" s="3" customFormat="1" ht="20.100000000000001" customHeight="1" x14ac:dyDescent="0.25">
      <c r="A146" s="65"/>
      <c r="B146" s="66"/>
      <c r="C146" s="103" t="s">
        <v>112</v>
      </c>
      <c r="D146" s="104">
        <f>SUM(E108:E136)+E87+E41</f>
        <v>560605.98935483873</v>
      </c>
      <c r="E146" s="105"/>
      <c r="F146" s="66"/>
      <c r="G146" s="66"/>
      <c r="H146" s="66"/>
      <c r="I146" s="66"/>
      <c r="J146" s="6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</row>
    <row r="147" spans="1:387" s="3" customFormat="1" ht="24.95" customHeight="1" x14ac:dyDescent="0.25">
      <c r="A147" s="65"/>
      <c r="B147" s="66"/>
      <c r="C147" s="103" t="s">
        <v>113</v>
      </c>
      <c r="D147" s="104">
        <f>SUM(E104:E107)</f>
        <v>46509.22</v>
      </c>
      <c r="E147" s="105"/>
      <c r="F147" s="66"/>
      <c r="G147" s="66"/>
      <c r="H147" s="66"/>
      <c r="I147" s="66"/>
      <c r="J147" s="6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</row>
    <row r="148" spans="1:387" s="3" customFormat="1" ht="24.95" customHeight="1" x14ac:dyDescent="0.25">
      <c r="A148" s="65"/>
      <c r="B148" s="66"/>
      <c r="C148" s="103" t="s">
        <v>114</v>
      </c>
      <c r="D148" s="106">
        <f>F137+F41+F87</f>
        <v>8679.8717050691248</v>
      </c>
      <c r="E148" s="105"/>
      <c r="F148" s="66"/>
      <c r="G148" s="66"/>
      <c r="H148" s="66"/>
      <c r="I148" s="66"/>
      <c r="J148" s="6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</row>
    <row r="149" spans="1:387" s="3" customFormat="1" ht="24.95" customHeight="1" x14ac:dyDescent="0.25">
      <c r="A149" s="65"/>
      <c r="B149" s="66"/>
      <c r="C149" s="103" t="s">
        <v>115</v>
      </c>
      <c r="D149" s="106">
        <f>H137</f>
        <v>6500</v>
      </c>
      <c r="E149" s="105"/>
      <c r="F149" s="66"/>
      <c r="G149" s="66"/>
      <c r="H149" s="66"/>
      <c r="I149" s="66"/>
      <c r="J149" s="6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</row>
    <row r="150" spans="1:387" s="3" customFormat="1" ht="24.95" customHeight="1" x14ac:dyDescent="0.25">
      <c r="A150" s="65"/>
      <c r="B150" s="66"/>
      <c r="C150" s="103" t="s">
        <v>18</v>
      </c>
      <c r="D150" s="106">
        <f>I137</f>
        <v>6500</v>
      </c>
      <c r="E150" s="105"/>
      <c r="F150" s="66"/>
      <c r="G150" s="66"/>
      <c r="H150" s="66"/>
      <c r="I150" s="66"/>
      <c r="J150" s="6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</row>
    <row r="151" spans="1:387" s="3" customFormat="1" ht="24.95" customHeight="1" x14ac:dyDescent="0.25">
      <c r="A151" s="65"/>
      <c r="B151" s="66"/>
      <c r="C151" s="103" t="s">
        <v>19</v>
      </c>
      <c r="D151" s="106">
        <f>J137</f>
        <v>12000</v>
      </c>
      <c r="E151" s="105"/>
      <c r="F151" s="66"/>
      <c r="G151" s="66"/>
      <c r="H151" s="66"/>
      <c r="I151" s="66"/>
      <c r="J151" s="6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</row>
    <row r="152" spans="1:387" s="3" customFormat="1" ht="24.95" customHeight="1" x14ac:dyDescent="0.25">
      <c r="A152" s="65"/>
      <c r="B152" s="66"/>
      <c r="C152" s="103" t="s">
        <v>20</v>
      </c>
      <c r="D152" s="106">
        <f>K137+K41+K87</f>
        <v>140151.49733870968</v>
      </c>
      <c r="E152" s="105"/>
      <c r="F152" s="66"/>
      <c r="G152" s="66"/>
      <c r="H152" s="66"/>
      <c r="I152" s="66"/>
      <c r="J152" s="6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</row>
    <row r="153" spans="1:387" s="3" customFormat="1" ht="24.95" customHeight="1" thickBot="1" x14ac:dyDescent="0.3">
      <c r="A153" s="65"/>
      <c r="B153" s="66"/>
      <c r="C153" s="107" t="s">
        <v>116</v>
      </c>
      <c r="D153" s="108">
        <f>L137+L41+L87</f>
        <v>18677.994423963137</v>
      </c>
      <c r="E153" s="105"/>
      <c r="F153" s="66"/>
      <c r="G153" s="66"/>
      <c r="H153" s="66"/>
      <c r="I153" s="66"/>
      <c r="J153" s="6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</row>
    <row r="154" spans="1:387" s="3" customFormat="1" ht="24.95" customHeight="1" thickBot="1" x14ac:dyDescent="0.3">
      <c r="A154" s="65"/>
      <c r="B154" s="66"/>
      <c r="C154" s="109" t="s">
        <v>117</v>
      </c>
      <c r="D154" s="110">
        <f>SUM(D145:D153)</f>
        <v>817124.57282258058</v>
      </c>
      <c r="E154" s="105"/>
      <c r="F154" s="66"/>
      <c r="G154" s="66"/>
      <c r="H154" s="66"/>
      <c r="I154" s="66"/>
      <c r="J154" s="6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</row>
  </sheetData>
  <mergeCells count="34">
    <mergeCell ref="A100:O100"/>
    <mergeCell ref="A101:O101"/>
    <mergeCell ref="C137:D137"/>
    <mergeCell ref="C144:D144"/>
    <mergeCell ref="A94:O94"/>
    <mergeCell ref="A95:O95"/>
    <mergeCell ref="A96:O96"/>
    <mergeCell ref="A97:O97"/>
    <mergeCell ref="A98:O98"/>
    <mergeCell ref="A99:O99"/>
    <mergeCell ref="A54:O54"/>
    <mergeCell ref="A55:O55"/>
    <mergeCell ref="A56:O56"/>
    <mergeCell ref="C87:D87"/>
    <mergeCell ref="A92:O92"/>
    <mergeCell ref="A93:O93"/>
    <mergeCell ref="A48:O48"/>
    <mergeCell ref="A49:O49"/>
    <mergeCell ref="A50:O50"/>
    <mergeCell ref="A51:O51"/>
    <mergeCell ref="A52:O52"/>
    <mergeCell ref="A53:O53"/>
    <mergeCell ref="A7:P7"/>
    <mergeCell ref="A8:P8"/>
    <mergeCell ref="A9:P9"/>
    <mergeCell ref="A10:O10"/>
    <mergeCell ref="C41:D41"/>
    <mergeCell ref="A47:O47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2021-05-21T15:06:59Z</dcterms:created>
  <dcterms:modified xsi:type="dcterms:W3CDTF">2021-05-21T15:09:22Z</dcterms:modified>
</cp:coreProperties>
</file>