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MAYO\"/>
    </mc:Choice>
  </mc:AlternateContent>
  <xr:revisionPtr revIDLastSave="0" documentId="13_ncr:1_{24B2FFE0-3EF7-4AE7-BE4A-485D8FE82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8" r:id="rId1"/>
  </sheets>
  <definedNames>
    <definedName name="_xlnm._FilterDatabase" localSheetId="0" hidden="1">MAYO!$A$10:$NZ$15</definedName>
    <definedName name="_xlnm.Print_Area" localSheetId="0">MAYO!$A$1:$T$21</definedName>
    <definedName name="_xlnm.Print_Titles" localSheetId="0">MAYO!$1:$10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8" l="1"/>
  <c r="I15" i="8"/>
  <c r="J11" i="8"/>
  <c r="K11" i="8" s="1"/>
  <c r="J12" i="8"/>
  <c r="K12" i="8" s="1"/>
  <c r="L12" i="8" s="1"/>
  <c r="J13" i="8"/>
  <c r="K13" i="8" s="1"/>
  <c r="J14" i="8"/>
  <c r="K14" i="8" s="1"/>
  <c r="H15" i="8"/>
  <c r="L13" i="8" l="1"/>
  <c r="L14" i="8"/>
  <c r="J15" i="8"/>
  <c r="K15" i="8" l="1"/>
  <c r="H21" i="8"/>
  <c r="S20" i="8"/>
  <c r="R20" i="8"/>
  <c r="P14" i="8"/>
  <c r="M14" i="8"/>
  <c r="P13" i="8"/>
  <c r="M13" i="8"/>
  <c r="P12" i="8"/>
  <c r="M12" i="8"/>
  <c r="P11" i="8"/>
  <c r="M11" i="8"/>
  <c r="M15" i="8" l="1"/>
  <c r="H20" i="8"/>
  <c r="R19" i="8"/>
  <c r="P15" i="8"/>
  <c r="L15" i="8"/>
  <c r="S19" i="8" l="1"/>
</calcChain>
</file>

<file path=xl/sharedStrings.xml><?xml version="1.0" encoding="utf-8"?>
<sst xmlns="http://schemas.openxmlformats.org/spreadsheetml/2006/main" count="55" uniqueCount="43">
  <si>
    <t>No.</t>
  </si>
  <si>
    <t xml:space="preserve">TOTAL </t>
  </si>
  <si>
    <t>RENGLÓN</t>
  </si>
  <si>
    <t>NOMBRES Y APELLIDOS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</si>
  <si>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</si>
  <si>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</si>
  <si>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</si>
  <si>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</si>
  <si>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</si>
  <si>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OBSERVACIONES:</t>
  </si>
  <si>
    <t xml:space="preserve">VIÁTICOS </t>
  </si>
  <si>
    <t>NO APLICA</t>
  </si>
  <si>
    <t>DIRECCIÓN DE ATENCIÓN A LA CONFLICTIVIDAD</t>
  </si>
  <si>
    <t>DEPARTAMENTO / UNIDAD</t>
  </si>
  <si>
    <t>UNIDAD DE COMUNICACIÓN ESTRATÉGICA</t>
  </si>
  <si>
    <t>DEPARTAMENTO ADMINISTRATIVO</t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</si>
  <si>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</si>
  <si>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029</t>
  </si>
  <si>
    <t>DIAS</t>
  </si>
  <si>
    <t>HONORARIOS</t>
  </si>
  <si>
    <t>HONORARIOS LIQUIDOS</t>
  </si>
  <si>
    <t>LUIS ANTONIO BARRIOS DE LEÓN</t>
  </si>
  <si>
    <t>JENNIFER ANDREA SOSA PINEDA</t>
  </si>
  <si>
    <t>UBICACIÓN</t>
  </si>
  <si>
    <t xml:space="preserve"> COMUNICACIÓN ESTRATÉGICA</t>
  </si>
  <si>
    <t>DAVID SEBASTIAN VASQUEZ MAZARIEGOS</t>
  </si>
  <si>
    <t>SERVICIOS GENERALES</t>
  </si>
  <si>
    <t>DESCUENTOS DE IVA RETENIDO</t>
  </si>
  <si>
    <t>Honorarios del Renglón 029</t>
  </si>
  <si>
    <t>RENGLÓNES PRESUPUESTARIOS 029</t>
  </si>
  <si>
    <t xml:space="preserve">SERVICIOS </t>
  </si>
  <si>
    <t>SERVICIOS PROFESIONALES</t>
  </si>
  <si>
    <t>SERVICIOS TÉCNICOS</t>
  </si>
  <si>
    <t>SERVICIS TÉCNICOS</t>
  </si>
  <si>
    <t>MAYO, 2023</t>
  </si>
  <si>
    <t>ASTRID RUBY CASTRO YAXCAL</t>
  </si>
  <si>
    <t>31</t>
  </si>
  <si>
    <t>30</t>
  </si>
  <si>
    <r>
      <rPr>
        <b/>
        <sz val="28"/>
        <rFont val="Montserrat Alternates"/>
        <family val="3"/>
      </rPr>
      <t>***</t>
    </r>
    <r>
      <rPr>
        <b/>
        <sz val="20"/>
        <rFont val="Montserrat Alternates"/>
        <family val="3"/>
      </rPr>
      <t xml:space="preserve"> </t>
    </r>
    <r>
      <rPr>
        <b/>
        <sz val="10"/>
        <rFont val="Montserrat Alternates"/>
        <family val="3"/>
      </rPr>
      <t>Pago pendiente del mes de Abril 2023</t>
    </r>
  </si>
  <si>
    <t xml:space="preserve"> DEVENGADO MAYO</t>
  </si>
  <si>
    <r>
      <rPr>
        <b/>
        <sz val="16"/>
        <rFont val="Montserrat Alternates"/>
        <family val="3"/>
      </rPr>
      <t>***</t>
    </r>
    <r>
      <rPr>
        <b/>
        <sz val="10"/>
        <rFont val="Montserrat Alternates"/>
        <family val="3"/>
      </rPr>
      <t xml:space="preserve"> DEVENGADO ABRIL</t>
    </r>
  </si>
  <si>
    <t>Fecha de Emisión: 06-06-2023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</si>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</sst>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20"/>
      <name val="Montserrat Alternates"/>
      <family val="3"/>
    </font>
    <font>
      <b/>
      <sz val="28"/>
      <name val="Montserrat Alternate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7" fillId="4" borderId="1" xfId="1" applyNumberFormat="1" applyFont="1" applyFill="1" applyBorder="1" applyAlignment="1">
      <alignment horizontal="left" vertical="center"/>
    </xf>
    <xf numFmtId="44" fontId="15" fillId="0" borderId="8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/>
    <xf numFmtId="164" fontId="27" fillId="0" borderId="0" xfId="1" applyNumberFormat="1" applyFont="1" applyFill="1" applyAlignment="1">
      <alignment horizontal="center" vertical="center"/>
    </xf>
    <xf numFmtId="164" fontId="27" fillId="5" borderId="0" xfId="1" applyNumberFormat="1" applyFont="1" applyFill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166" fontId="16" fillId="4" borderId="11" xfId="0" applyNumberFormat="1" applyFont="1" applyFill="1" applyBorder="1" applyAlignment="1">
      <alignment horizontal="center" vertical="center"/>
    </xf>
    <xf numFmtId="166" fontId="16" fillId="4" borderId="12" xfId="0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49" fontId="19" fillId="0" borderId="0" xfId="0" applyNumberFormat="1" applyFont="1"/>
    <xf numFmtId="44" fontId="15" fillId="0" borderId="13" xfId="1" applyFont="1" applyFill="1" applyBorder="1" applyAlignment="1">
      <alignment horizontal="center" vertical="center"/>
    </xf>
    <xf numFmtId="44" fontId="15" fillId="0" borderId="14" xfId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left" vertical="center"/>
    </xf>
    <xf numFmtId="0" fontId="17" fillId="4" borderId="15" xfId="1" applyNumberFormat="1" applyFont="1" applyFill="1" applyBorder="1" applyAlignment="1">
      <alignment horizontal="center" vertical="center"/>
    </xf>
    <xf numFmtId="49" fontId="16" fillId="0" borderId="16" xfId="1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9" fontId="17" fillId="0" borderId="16" xfId="1" applyNumberFormat="1" applyFont="1" applyFill="1" applyBorder="1" applyAlignment="1">
      <alignment horizontal="center" vertical="center" wrapText="1"/>
    </xf>
    <xf numFmtId="164" fontId="17" fillId="0" borderId="16" xfId="1" applyNumberFormat="1" applyFont="1" applyFill="1" applyBorder="1" applyAlignment="1">
      <alignment horizontal="left" vertical="center" wrapText="1"/>
    </xf>
    <xf numFmtId="165" fontId="17" fillId="4" borderId="16" xfId="1" applyNumberFormat="1" applyFont="1" applyFill="1" applyBorder="1" applyAlignment="1">
      <alignment horizontal="left" vertical="center"/>
    </xf>
    <xf numFmtId="164" fontId="18" fillId="0" borderId="16" xfId="1" applyNumberFormat="1" applyFont="1" applyFill="1" applyBorder="1" applyAlignment="1">
      <alignment horizontal="left" vertical="center"/>
    </xf>
    <xf numFmtId="0" fontId="17" fillId="4" borderId="17" xfId="1" applyNumberFormat="1" applyFont="1" applyFill="1" applyBorder="1" applyAlignment="1">
      <alignment horizontal="center" vertical="center"/>
    </xf>
    <xf numFmtId="0" fontId="17" fillId="4" borderId="18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49" fontId="17" fillId="0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left" vertical="center"/>
    </xf>
    <xf numFmtId="164" fontId="18" fillId="0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4" fontId="15" fillId="4" borderId="21" xfId="1" applyNumberFormat="1" applyFont="1" applyFill="1" applyBorder="1" applyAlignment="1">
      <alignment horizontal="left" vertical="center"/>
    </xf>
    <xf numFmtId="164" fontId="15" fillId="4" borderId="22" xfId="1" applyNumberFormat="1" applyFont="1" applyFill="1" applyBorder="1" applyAlignment="1">
      <alignment horizontal="left" vertical="center"/>
    </xf>
    <xf numFmtId="49" fontId="16" fillId="4" borderId="1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66" fontId="16" fillId="0" borderId="0" xfId="0" applyNumberFormat="1" applyFont="1" applyAlignment="1">
      <alignment horizontal="left" vertical="center" wrapText="1"/>
    </xf>
    <xf numFmtId="49" fontId="19" fillId="0" borderId="12" xfId="0" applyNumberFormat="1" applyFont="1" applyBorder="1" applyAlignment="1">
      <alignment horizont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49" fontId="14" fillId="4" borderId="6" xfId="1" applyNumberFormat="1" applyFont="1" applyFill="1" applyBorder="1" applyAlignment="1">
      <alignment horizontal="center" vertical="center"/>
    </xf>
    <xf numFmtId="166" fontId="16" fillId="4" borderId="10" xfId="0" applyNumberFormat="1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CE7E-F13E-4630-B174-9DFC16BE2CA6}">
  <dimension ref="A1:OF21"/>
  <sheetViews>
    <sheetView tabSelected="1" zoomScale="70" zoomScaleNormal="70" workbookViewId="0">
      <selection activeCell="H26" sqref="H26"/>
    </sheetView>
  </sheetViews>
  <sheetFormatPr baseColWidth="10" defaultRowHeight="15" x14ac:dyDescent="0.25"/>
  <cols>
    <col min="1" max="1" width="6.42578125" style="10" customWidth="1"/>
    <col min="2" max="2" width="14.7109375" style="11" customWidth="1"/>
    <col min="3" max="3" width="33" style="40" customWidth="1"/>
    <col min="4" max="4" width="25.28515625" style="42" customWidth="1"/>
    <col min="5" max="5" width="23.85546875" style="12" customWidth="1"/>
    <col min="6" max="6" width="35.28515625" style="12" customWidth="1"/>
    <col min="7" max="7" width="9.7109375" style="11" customWidth="1"/>
    <col min="8" max="8" width="17" style="11" customWidth="1"/>
    <col min="9" max="11" width="17.7109375" style="11" customWidth="1"/>
    <col min="12" max="12" width="15.85546875" style="11" customWidth="1"/>
    <col min="13" max="13" width="15.28515625" style="11" customWidth="1"/>
    <col min="14" max="14" width="16.42578125" style="11" hidden="1" customWidth="1"/>
    <col min="15" max="15" width="17.5703125" style="11" hidden="1" customWidth="1"/>
    <col min="16" max="16" width="14.85546875" style="11" hidden="1" customWidth="1"/>
    <col min="17" max="17" width="17.28515625" style="11" hidden="1" customWidth="1"/>
    <col min="18" max="18" width="16.7109375" style="3" hidden="1" customWidth="1"/>
    <col min="19" max="19" width="17" style="3" hidden="1" customWidth="1"/>
    <col min="20" max="20" width="16.5703125" style="3" hidden="1" customWidth="1"/>
    <col min="21" max="21" width="5.85546875" style="3" hidden="1" customWidth="1"/>
    <col min="22" max="23" width="14.42578125" style="47" hidden="1" customWidth="1"/>
    <col min="24" max="24" width="15.85546875" style="3" hidden="1" customWidth="1"/>
    <col min="25" max="25" width="13.85546875" style="3" hidden="1" customWidth="1"/>
    <col min="26" max="39" width="11.42578125" style="3" hidden="1" customWidth="1"/>
    <col min="40" max="42" width="11.42578125" style="3" customWidth="1"/>
    <col min="43" max="396" width="11.42578125" style="3"/>
  </cols>
  <sheetData>
    <row r="1" spans="1:396" s="2" customFormat="1" ht="24.95" customHeight="1" x14ac:dyDescent="0.2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57"/>
      <c r="O1" s="57"/>
      <c r="P1" s="57"/>
      <c r="Q1" s="57"/>
      <c r="R1" s="57"/>
      <c r="S1" s="57"/>
      <c r="T1" s="19"/>
      <c r="U1" s="1"/>
      <c r="V1" s="45"/>
      <c r="W1" s="4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7" customFormat="1" ht="20.100000000000001" customHeight="1" x14ac:dyDescent="0.4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58"/>
      <c r="O2" s="58"/>
      <c r="P2" s="58"/>
      <c r="Q2" s="58"/>
      <c r="R2" s="58"/>
      <c r="S2" s="58"/>
      <c r="T2" s="20"/>
      <c r="U2" s="16"/>
      <c r="V2" s="46"/>
      <c r="W2" s="4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</row>
    <row r="3" spans="1:396" s="17" customFormat="1" ht="20.100000000000001" customHeight="1" x14ac:dyDescent="0.4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58"/>
      <c r="O3" s="58"/>
      <c r="P3" s="58"/>
      <c r="Q3" s="58"/>
      <c r="R3" s="58"/>
      <c r="S3" s="58"/>
      <c r="T3" s="20"/>
      <c r="U3" s="16"/>
      <c r="V3" s="46"/>
      <c r="W3" s="4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</row>
    <row r="4" spans="1:396" s="17" customFormat="1" ht="20.100000000000001" customHeight="1" x14ac:dyDescent="0.4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59"/>
      <c r="O4" s="59"/>
      <c r="P4" s="59"/>
      <c r="Q4" s="59"/>
      <c r="R4" s="59"/>
      <c r="S4" s="59"/>
      <c r="T4" s="20"/>
      <c r="U4" s="16"/>
      <c r="V4" s="46"/>
      <c r="W4" s="4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</row>
    <row r="5" spans="1:396" s="17" customFormat="1" ht="20.100000000000001" customHeight="1" x14ac:dyDescent="0.25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0"/>
      <c r="O5" s="60"/>
      <c r="P5" s="60"/>
      <c r="Q5" s="60"/>
      <c r="R5" s="60"/>
      <c r="S5" s="60"/>
      <c r="T5" s="20"/>
      <c r="U5" s="16"/>
      <c r="V5" s="46"/>
      <c r="W5" s="4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</row>
    <row r="6" spans="1:396" s="17" customFormat="1" ht="20.100000000000001" customHeight="1" x14ac:dyDescent="0.25">
      <c r="A6" s="84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60"/>
      <c r="O6" s="60"/>
      <c r="P6" s="60"/>
      <c r="Q6" s="60"/>
      <c r="R6" s="60"/>
      <c r="S6" s="60"/>
      <c r="T6" s="20"/>
      <c r="U6" s="16"/>
      <c r="V6" s="46"/>
      <c r="W6" s="4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</row>
    <row r="7" spans="1:396" s="17" customFormat="1" ht="20.100000000000001" customHeight="1" x14ac:dyDescent="0.4">
      <c r="A7" s="86" t="s">
        <v>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58"/>
      <c r="O7" s="58"/>
      <c r="P7" s="58"/>
      <c r="Q7" s="58"/>
      <c r="R7" s="58"/>
      <c r="S7" s="58"/>
      <c r="T7" s="20"/>
      <c r="U7" s="16"/>
      <c r="V7" s="46"/>
      <c r="W7" s="4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</row>
    <row r="8" spans="1:396" s="17" customFormat="1" ht="20.100000000000001" customHeight="1" thickBot="1" x14ac:dyDescent="0.45">
      <c r="A8" s="89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61"/>
      <c r="O8" s="61"/>
      <c r="P8" s="61"/>
      <c r="Q8" s="61"/>
      <c r="R8" s="61"/>
      <c r="S8" s="61"/>
      <c r="T8" s="20"/>
      <c r="U8" s="16"/>
      <c r="V8" s="46"/>
      <c r="W8" s="4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</row>
    <row r="9" spans="1:396" ht="24" customHeight="1" thickBot="1" x14ac:dyDescent="0.3">
      <c r="A9" s="90" t="s">
        <v>29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3"/>
      <c r="O9" s="47"/>
      <c r="P9" s="47"/>
      <c r="Q9" s="3"/>
      <c r="V9" s="3"/>
      <c r="W9" s="3"/>
      <c r="NZ9"/>
      <c r="OA9"/>
      <c r="OB9"/>
      <c r="OC9"/>
      <c r="OD9"/>
      <c r="OE9"/>
      <c r="OF9"/>
    </row>
    <row r="10" spans="1:396" s="5" customFormat="1" ht="71.25" customHeight="1" thickBot="1" x14ac:dyDescent="0.3">
      <c r="A10" s="21" t="s">
        <v>0</v>
      </c>
      <c r="B10" s="22" t="s">
        <v>2</v>
      </c>
      <c r="C10" s="24" t="s">
        <v>3</v>
      </c>
      <c r="D10" s="24" t="s">
        <v>30</v>
      </c>
      <c r="E10" s="23" t="s">
        <v>23</v>
      </c>
      <c r="F10" s="23" t="s">
        <v>13</v>
      </c>
      <c r="G10" s="24" t="s">
        <v>18</v>
      </c>
      <c r="H10" s="56" t="s">
        <v>19</v>
      </c>
      <c r="I10" s="24" t="s">
        <v>40</v>
      </c>
      <c r="J10" s="24" t="s">
        <v>39</v>
      </c>
      <c r="K10" s="25" t="s">
        <v>27</v>
      </c>
      <c r="L10" s="24" t="s">
        <v>20</v>
      </c>
      <c r="M10" s="24" t="s">
        <v>10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</row>
    <row r="11" spans="1:396" s="6" customFormat="1" ht="45" customHeight="1" x14ac:dyDescent="0.2">
      <c r="A11" s="65">
        <v>1</v>
      </c>
      <c r="B11" s="66" t="s">
        <v>17</v>
      </c>
      <c r="C11" s="67" t="s">
        <v>35</v>
      </c>
      <c r="D11" s="67" t="s">
        <v>31</v>
      </c>
      <c r="E11" s="67" t="s">
        <v>12</v>
      </c>
      <c r="F11" s="67" t="s">
        <v>12</v>
      </c>
      <c r="G11" s="68" t="s">
        <v>36</v>
      </c>
      <c r="H11" s="69">
        <v>14451.61</v>
      </c>
      <c r="I11" s="70">
        <v>10116.127</v>
      </c>
      <c r="J11" s="70">
        <f>H11/31*G11</f>
        <v>14451.61</v>
      </c>
      <c r="K11" s="71">
        <f>SUM(I11:J11)*5%</f>
        <v>1228.3868500000001</v>
      </c>
      <c r="L11" s="80">
        <f>I11+J11-K11</f>
        <v>23339.350150000002</v>
      </c>
      <c r="M11" s="62" t="str">
        <f t="shared" ref="M11:M14" si="0">O11</f>
        <v>NO APLICA</v>
      </c>
      <c r="O11" s="5" t="s">
        <v>11</v>
      </c>
      <c r="P11" s="49">
        <f t="shared" ref="P11:P14" si="1">SUM(Q11:X11)</f>
        <v>0</v>
      </c>
    </row>
    <row r="12" spans="1:396" s="6" customFormat="1" ht="45" customHeight="1" x14ac:dyDescent="0.2">
      <c r="A12" s="72">
        <v>2</v>
      </c>
      <c r="B12" s="27" t="s">
        <v>17</v>
      </c>
      <c r="C12" s="26" t="s">
        <v>21</v>
      </c>
      <c r="D12" s="26" t="s">
        <v>31</v>
      </c>
      <c r="E12" s="26" t="s">
        <v>12</v>
      </c>
      <c r="F12" s="26" t="s">
        <v>12</v>
      </c>
      <c r="G12" s="55" t="s">
        <v>37</v>
      </c>
      <c r="H12" s="36">
        <v>15000</v>
      </c>
      <c r="I12" s="43"/>
      <c r="J12" s="43">
        <f t="shared" ref="J12:J14" si="2">H12/31*G12</f>
        <v>14516.129032258064</v>
      </c>
      <c r="K12" s="64">
        <f t="shared" ref="K12:K14" si="3">J12*5%</f>
        <v>725.80645161290329</v>
      </c>
      <c r="L12" s="81">
        <f>J12-K12</f>
        <v>13790.322580645161</v>
      </c>
      <c r="M12" s="44" t="str">
        <f t="shared" si="0"/>
        <v>NO APLICA</v>
      </c>
      <c r="O12" s="5" t="s">
        <v>11</v>
      </c>
      <c r="P12" s="49">
        <f t="shared" si="1"/>
        <v>0</v>
      </c>
    </row>
    <row r="13" spans="1:396" s="5" customFormat="1" ht="45" customHeight="1" x14ac:dyDescent="0.25">
      <c r="A13" s="72">
        <v>3</v>
      </c>
      <c r="B13" s="27" t="s">
        <v>17</v>
      </c>
      <c r="C13" s="26" t="s">
        <v>22</v>
      </c>
      <c r="D13" s="26" t="s">
        <v>32</v>
      </c>
      <c r="E13" s="26" t="s">
        <v>14</v>
      </c>
      <c r="F13" s="26" t="s">
        <v>24</v>
      </c>
      <c r="G13" s="55" t="s">
        <v>37</v>
      </c>
      <c r="H13" s="36">
        <v>8000</v>
      </c>
      <c r="I13" s="43"/>
      <c r="J13" s="43">
        <f t="shared" si="2"/>
        <v>7741.9354838709678</v>
      </c>
      <c r="K13" s="64">
        <f t="shared" si="3"/>
        <v>387.09677419354841</v>
      </c>
      <c r="L13" s="81">
        <f t="shared" ref="L13:L14" si="4">J13-K13</f>
        <v>7354.8387096774195</v>
      </c>
      <c r="M13" s="44" t="str">
        <f t="shared" si="0"/>
        <v>NO APLICA</v>
      </c>
      <c r="O13" s="5" t="s">
        <v>11</v>
      </c>
      <c r="P13" s="49">
        <f t="shared" si="1"/>
        <v>0</v>
      </c>
    </row>
    <row r="14" spans="1:396" s="5" customFormat="1" ht="45" customHeight="1" thickBot="1" x14ac:dyDescent="0.3">
      <c r="A14" s="73">
        <v>4</v>
      </c>
      <c r="B14" s="74" t="s">
        <v>17</v>
      </c>
      <c r="C14" s="75" t="s">
        <v>25</v>
      </c>
      <c r="D14" s="76" t="s">
        <v>33</v>
      </c>
      <c r="E14" s="76" t="s">
        <v>26</v>
      </c>
      <c r="F14" s="76" t="s">
        <v>15</v>
      </c>
      <c r="G14" s="77" t="s">
        <v>37</v>
      </c>
      <c r="H14" s="75">
        <v>6000</v>
      </c>
      <c r="I14" s="78"/>
      <c r="J14" s="78">
        <f t="shared" si="2"/>
        <v>5806.4516129032263</v>
      </c>
      <c r="K14" s="79">
        <f t="shared" si="3"/>
        <v>290.32258064516134</v>
      </c>
      <c r="L14" s="82">
        <f t="shared" si="4"/>
        <v>5516.1290322580653</v>
      </c>
      <c r="M14" s="63" t="str">
        <f t="shared" si="0"/>
        <v>NO APLICA</v>
      </c>
      <c r="O14" s="5" t="s">
        <v>11</v>
      </c>
      <c r="P14" s="49">
        <f t="shared" si="1"/>
        <v>0</v>
      </c>
    </row>
    <row r="15" spans="1:396" s="7" customFormat="1" ht="24.95" customHeight="1" thickBot="1" x14ac:dyDescent="0.3">
      <c r="A15" s="83" t="s">
        <v>42</v>
      </c>
      <c r="B15" s="51"/>
      <c r="C15" s="93" t="s">
        <v>1</v>
      </c>
      <c r="D15" s="94"/>
      <c r="E15" s="52"/>
      <c r="F15" s="54"/>
      <c r="G15" s="53"/>
      <c r="H15" s="53">
        <f>SUM(H11:H14)</f>
        <v>43451.61</v>
      </c>
      <c r="I15" s="53">
        <f>SUM(I11:I14)</f>
        <v>10116.127</v>
      </c>
      <c r="J15" s="53">
        <f>SUM(J11:J14)+0.01</f>
        <v>42516.13612903226</v>
      </c>
      <c r="K15" s="53">
        <f>SUM(K11:K14)</f>
        <v>2631.612656451613</v>
      </c>
      <c r="L15" s="53">
        <f>SUM(L11:L14)</f>
        <v>50000.64047258065</v>
      </c>
      <c r="M15" s="53">
        <f>SUM(M12:M14)</f>
        <v>0</v>
      </c>
      <c r="N15" s="8"/>
      <c r="O15" s="48"/>
      <c r="P15" s="48">
        <f>SUM(P12:P14)</f>
        <v>0</v>
      </c>
    </row>
    <row r="16" spans="1:396" s="9" customFormat="1" ht="11.25" customHeight="1" x14ac:dyDescent="0.25">
      <c r="A16" s="28"/>
      <c r="B16" s="29"/>
      <c r="C16" s="37"/>
      <c r="D16" s="3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</row>
    <row r="17" spans="1:396" s="9" customFormat="1" ht="24.75" customHeight="1" x14ac:dyDescent="0.25">
      <c r="A17" s="32" t="s">
        <v>9</v>
      </c>
      <c r="B17" s="33"/>
      <c r="C17" s="95" t="s">
        <v>16</v>
      </c>
      <c r="D17" s="95"/>
      <c r="E17" s="95"/>
      <c r="F17" s="95"/>
      <c r="G17" s="34"/>
      <c r="H17" s="3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</row>
    <row r="18" spans="1:396" s="9" customFormat="1" ht="36.75" customHeight="1" x14ac:dyDescent="0.25">
      <c r="A18" s="28"/>
      <c r="B18" s="33"/>
      <c r="C18" s="88" t="s">
        <v>38</v>
      </c>
      <c r="D18" s="8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</row>
    <row r="19" spans="1:396" s="9" customFormat="1" ht="21" hidden="1" customHeight="1" x14ac:dyDescent="0.25">
      <c r="A19" s="28"/>
      <c r="B19" s="33"/>
      <c r="C19" s="88"/>
      <c r="D19" s="8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>SUM(K12:K14)</f>
        <v>1403.2258064516132</v>
      </c>
      <c r="S19" s="30">
        <f>SUM(L12:L14)</f>
        <v>26661.290322580644</v>
      </c>
      <c r="T19" s="3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</row>
    <row r="20" spans="1:396" s="9" customFormat="1" ht="10.5" hidden="1" customHeight="1" x14ac:dyDescent="0.25">
      <c r="A20" s="28"/>
      <c r="B20" s="35"/>
      <c r="C20" s="38"/>
      <c r="D20" s="37"/>
      <c r="E20" s="30"/>
      <c r="F20" s="30"/>
      <c r="G20" s="30"/>
      <c r="H20" s="50">
        <f>SUM(I12:I14)</f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 t="e">
        <f>SUM(#REF!)</f>
        <v>#REF!</v>
      </c>
      <c r="S20" s="30" t="e">
        <f>SUM(#REF!)</f>
        <v>#REF!</v>
      </c>
      <c r="T20" s="3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</row>
    <row r="21" spans="1:396" s="9" customFormat="1" ht="21" hidden="1" customHeight="1" x14ac:dyDescent="0.25">
      <c r="A21" s="13"/>
      <c r="B21" s="18"/>
      <c r="C21" s="39"/>
      <c r="D21" s="41"/>
      <c r="E21" s="14"/>
      <c r="F21" s="14"/>
      <c r="G21" s="15"/>
      <c r="H21" s="50" t="e">
        <f>SUM(#REF!)</f>
        <v>#REF!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</row>
  </sheetData>
  <mergeCells count="13">
    <mergeCell ref="C19:D19"/>
    <mergeCell ref="A7:M7"/>
    <mergeCell ref="A8:M8"/>
    <mergeCell ref="A9:M9"/>
    <mergeCell ref="C15:D15"/>
    <mergeCell ref="C18:D18"/>
    <mergeCell ref="C17:F17"/>
    <mergeCell ref="A6:M6"/>
    <mergeCell ref="A1:M1"/>
    <mergeCell ref="A2:M2"/>
    <mergeCell ref="A3:M3"/>
    <mergeCell ref="A4:M4"/>
    <mergeCell ref="A5:M5"/>
  </mergeCells>
  <printOptions horizontalCentered="1"/>
  <pageMargins left="0.51181102362204722" right="0.51181102362204722" top="0.62992125984251968" bottom="0.94488188976377963" header="0.27559055118110237" footer="0.35433070866141736"/>
  <pageSetup scale="50" orientation="landscape" r:id="rId1"/>
  <headerFooter>
    <oddFooter>&amp;L&amp;G&amp;C&amp;G&amp;R&amp;G
&amp;P
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2023-04-05T13:20:06Z</cp:lastPrinted>
  <dcterms:created xsi:type="dcterms:W3CDTF">2021-04-06T19:01:50Z</dcterms:created>
  <dcterms:modified xsi:type="dcterms:W3CDTF">2023-06-07T21:25:33Z</dcterms:modified>
</cp:coreProperties>
</file>